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480" windowHeight="11640"/>
  </bookViews>
  <sheets>
    <sheet name="Сводная_БМЗ" sheetId="14" r:id="rId1"/>
    <sheet name="БМЗ-1 (БМЗ-2)" sheetId="1" r:id="rId2"/>
    <sheet name="РТП-25" sheetId="2" r:id="rId3"/>
    <sheet name="ВОЭК" sheetId="4" r:id="rId4"/>
    <sheet name="Вологдастрой" sheetId="26" r:id="rId5"/>
    <sheet name="Теплоэнергия" sheetId="30" r:id="rId6"/>
    <sheet name="Русская баня" sheetId="6" r:id="rId7"/>
    <sheet name="СЗ (сводная)" sheetId="19" r:id="rId8"/>
    <sheet name="СХ" sheetId="20" r:id="rId9"/>
    <sheet name="ВПЗ,Кондитерская фабрика" sheetId="21" r:id="rId10"/>
    <sheet name="ТП-682" sheetId="27" r:id="rId11"/>
    <sheet name="ТП-809" sheetId="28" r:id="rId12"/>
    <sheet name="РТП-44" sheetId="29" r:id="rId13"/>
  </sheets>
  <externalReferences>
    <externalReference r:id="rId14"/>
  </externalReferences>
  <calcPr calcId="125725"/>
</workbook>
</file>

<file path=xl/calcChain.xml><?xml version="1.0" encoding="utf-8"?>
<calcChain xmlns="http://schemas.openxmlformats.org/spreadsheetml/2006/main">
  <c r="C36" i="14"/>
  <c r="C35"/>
  <c r="C34" l="1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M39" i="30"/>
  <c r="L39"/>
  <c r="K39"/>
  <c r="J39"/>
  <c r="G39"/>
  <c r="F39"/>
  <c r="E39"/>
  <c r="D39"/>
  <c r="F35" i="14" l="1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E20"/>
  <c r="E19"/>
  <c r="E18"/>
  <c r="F12" l="1"/>
  <c r="B12"/>
  <c r="B13"/>
  <c r="J39" i="6"/>
  <c r="D39"/>
  <c r="D12" i="19"/>
  <c r="G12"/>
  <c r="G13"/>
  <c r="C14"/>
  <c r="D14" s="1"/>
  <c r="F14"/>
  <c r="G14"/>
  <c r="D15"/>
  <c r="F15"/>
  <c r="G15" s="1"/>
  <c r="D16"/>
  <c r="F16"/>
  <c r="G16" s="1"/>
  <c r="C17"/>
  <c r="D17" s="1"/>
  <c r="G17"/>
  <c r="B18"/>
  <c r="D18"/>
  <c r="G18"/>
  <c r="D19"/>
  <c r="G19"/>
  <c r="D20"/>
  <c r="G20"/>
  <c r="D21"/>
  <c r="G21"/>
  <c r="D22"/>
  <c r="G22"/>
  <c r="C23"/>
  <c r="D23" s="1"/>
  <c r="G23"/>
  <c r="D24"/>
  <c r="G24"/>
  <c r="D25"/>
  <c r="G25"/>
  <c r="C26"/>
  <c r="D26"/>
  <c r="F26"/>
  <c r="G26"/>
  <c r="D27"/>
  <c r="G27"/>
  <c r="D28"/>
  <c r="G28"/>
  <c r="D29"/>
  <c r="G29"/>
  <c r="D30"/>
  <c r="G30"/>
  <c r="D31"/>
  <c r="G31"/>
  <c r="B32"/>
  <c r="D32"/>
  <c r="G32"/>
  <c r="D33"/>
  <c r="G33"/>
  <c r="C34"/>
  <c r="D34" s="1"/>
  <c r="G34"/>
  <c r="D35"/>
  <c r="F35"/>
  <c r="F36" s="1"/>
  <c r="C36"/>
  <c r="B36"/>
  <c r="M39" i="21"/>
  <c r="K15"/>
  <c r="K16" s="1"/>
  <c r="G39"/>
  <c r="E15"/>
  <c r="E16" s="1"/>
  <c r="J39"/>
  <c r="D39"/>
  <c r="H15"/>
  <c r="H16" s="1"/>
  <c r="B15"/>
  <c r="B16" s="1"/>
  <c r="M39" i="20"/>
  <c r="J39"/>
  <c r="G39"/>
  <c r="D39"/>
  <c r="K15"/>
  <c r="K16" s="1"/>
  <c r="H15"/>
  <c r="H16" s="1"/>
  <c r="E15"/>
  <c r="E16" s="1"/>
  <c r="B15"/>
  <c r="B16" s="1"/>
  <c r="G35" i="19" l="1"/>
  <c r="D13"/>
  <c r="E36"/>
  <c r="D36"/>
  <c r="K17" i="21"/>
  <c r="L16"/>
  <c r="L15"/>
  <c r="E17"/>
  <c r="F16"/>
  <c r="F15"/>
  <c r="H17"/>
  <c r="I16"/>
  <c r="B17"/>
  <c r="C16"/>
  <c r="C15"/>
  <c r="I15"/>
  <c r="E17" i="20"/>
  <c r="F16"/>
  <c r="K17"/>
  <c r="L16"/>
  <c r="B17"/>
  <c r="C16"/>
  <c r="H17"/>
  <c r="I16"/>
  <c r="C15"/>
  <c r="F15"/>
  <c r="I15"/>
  <c r="L15"/>
  <c r="E39" i="29"/>
  <c r="I39"/>
  <c r="Q39"/>
  <c r="M39"/>
  <c r="Q39" i="28"/>
  <c r="M39"/>
  <c r="I39"/>
  <c r="E39"/>
  <c r="N10"/>
  <c r="J10"/>
  <c r="Q39" i="27"/>
  <c r="M39"/>
  <c r="I39"/>
  <c r="E39"/>
  <c r="N10"/>
  <c r="J10"/>
  <c r="O15" i="4"/>
  <c r="E15" i="14"/>
  <c r="E16"/>
  <c r="E17"/>
  <c r="E21"/>
  <c r="E22"/>
  <c r="E23"/>
  <c r="E24"/>
  <c r="E25"/>
  <c r="E26"/>
  <c r="E27"/>
  <c r="E28"/>
  <c r="E29"/>
  <c r="E30"/>
  <c r="E31"/>
  <c r="E32"/>
  <c r="E33"/>
  <c r="E34"/>
  <c r="E35"/>
  <c r="J39" i="26"/>
  <c r="D39" i="4"/>
  <c r="M39"/>
  <c r="B35" i="14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G36" i="19" l="1"/>
  <c r="K18" i="21"/>
  <c r="L17"/>
  <c r="E18"/>
  <c r="F17"/>
  <c r="B18"/>
  <c r="C17"/>
  <c r="H18"/>
  <c r="I17"/>
  <c r="H18" i="20"/>
  <c r="I17"/>
  <c r="B18"/>
  <c r="C17"/>
  <c r="K18"/>
  <c r="L17"/>
  <c r="E18"/>
  <c r="F17"/>
  <c r="F36" i="14"/>
  <c r="J39" i="4"/>
  <c r="E13" i="14"/>
  <c r="E14"/>
  <c r="E12"/>
  <c r="D39" i="1"/>
  <c r="G39"/>
  <c r="D15" i="14"/>
  <c r="D34"/>
  <c r="G39" i="4"/>
  <c r="J39" i="1"/>
  <c r="D29" i="14"/>
  <c r="D33"/>
  <c r="D19"/>
  <c r="E39" i="6"/>
  <c r="F39"/>
  <c r="G39"/>
  <c r="K39"/>
  <c r="L39"/>
  <c r="M39"/>
  <c r="K19" i="21" l="1"/>
  <c r="L18"/>
  <c r="E19"/>
  <c r="F18"/>
  <c r="H19"/>
  <c r="I18"/>
  <c r="B19"/>
  <c r="C18"/>
  <c r="E19" i="20"/>
  <c r="F18"/>
  <c r="K19"/>
  <c r="L18"/>
  <c r="B19"/>
  <c r="C18"/>
  <c r="H19"/>
  <c r="I18"/>
  <c r="E36" i="14"/>
  <c r="G36" s="1"/>
  <c r="M39" i="1"/>
  <c r="D21" i="14"/>
  <c r="G19"/>
  <c r="G17"/>
  <c r="G15"/>
  <c r="G13"/>
  <c r="G34"/>
  <c r="D27"/>
  <c r="G32"/>
  <c r="G30"/>
  <c r="G28"/>
  <c r="G26"/>
  <c r="G24"/>
  <c r="G22"/>
  <c r="G20"/>
  <c r="G33"/>
  <c r="G31"/>
  <c r="G29"/>
  <c r="G27"/>
  <c r="G25"/>
  <c r="G23"/>
  <c r="G21"/>
  <c r="G35"/>
  <c r="D12"/>
  <c r="D28"/>
  <c r="D22"/>
  <c r="D20"/>
  <c r="D16"/>
  <c r="D14"/>
  <c r="D31"/>
  <c r="D25"/>
  <c r="D35"/>
  <c r="G18"/>
  <c r="G16"/>
  <c r="G14"/>
  <c r="G12"/>
  <c r="D32"/>
  <c r="D26"/>
  <c r="D24"/>
  <c r="D18"/>
  <c r="D23"/>
  <c r="D17"/>
  <c r="D30"/>
  <c r="K20" i="21" l="1"/>
  <c r="L19"/>
  <c r="E20"/>
  <c r="F19"/>
  <c r="B20"/>
  <c r="C19"/>
  <c r="H20"/>
  <c r="I19"/>
  <c r="H20" i="20"/>
  <c r="I19"/>
  <c r="B20"/>
  <c r="C19"/>
  <c r="K20"/>
  <c r="L19"/>
  <c r="E20"/>
  <c r="F19"/>
  <c r="K21" i="21" l="1"/>
  <c r="L20"/>
  <c r="E21"/>
  <c r="F20"/>
  <c r="H21"/>
  <c r="I20"/>
  <c r="B21"/>
  <c r="C20"/>
  <c r="E21" i="20"/>
  <c r="F20"/>
  <c r="K21"/>
  <c r="L20"/>
  <c r="B21"/>
  <c r="C20"/>
  <c r="H21"/>
  <c r="I20"/>
  <c r="K22" i="21" l="1"/>
  <c r="L21"/>
  <c r="E22"/>
  <c r="F21"/>
  <c r="B22"/>
  <c r="C21"/>
  <c r="H22"/>
  <c r="I21"/>
  <c r="H22" i="20"/>
  <c r="I21"/>
  <c r="B22"/>
  <c r="C21"/>
  <c r="K22"/>
  <c r="L21"/>
  <c r="E22"/>
  <c r="F21"/>
  <c r="K23" i="21" l="1"/>
  <c r="L22"/>
  <c r="E23"/>
  <c r="F22"/>
  <c r="H23"/>
  <c r="I22"/>
  <c r="B23"/>
  <c r="C22"/>
  <c r="E23" i="20"/>
  <c r="F22"/>
  <c r="K23"/>
  <c r="L22"/>
  <c r="B23"/>
  <c r="C22"/>
  <c r="H23"/>
  <c r="I22"/>
  <c r="K24" i="21" l="1"/>
  <c r="L23"/>
  <c r="E24"/>
  <c r="F23"/>
  <c r="B24"/>
  <c r="C23"/>
  <c r="H24"/>
  <c r="I23"/>
  <c r="H24" i="20"/>
  <c r="I23"/>
  <c r="B24"/>
  <c r="C23"/>
  <c r="K24"/>
  <c r="L23"/>
  <c r="E24"/>
  <c r="F23"/>
  <c r="K25" i="21" l="1"/>
  <c r="L24"/>
  <c r="E25"/>
  <c r="F24"/>
  <c r="H25"/>
  <c r="I24"/>
  <c r="B25"/>
  <c r="C24"/>
  <c r="K25" i="20"/>
  <c r="L24"/>
  <c r="B25"/>
  <c r="C24"/>
  <c r="H25"/>
  <c r="I24"/>
  <c r="E25"/>
  <c r="F24"/>
  <c r="K26" i="21" l="1"/>
  <c r="L25"/>
  <c r="E26"/>
  <c r="F25"/>
  <c r="B26"/>
  <c r="C25"/>
  <c r="H26"/>
  <c r="I25"/>
  <c r="H26" i="20"/>
  <c r="I25"/>
  <c r="B26"/>
  <c r="C25"/>
  <c r="K26"/>
  <c r="L25"/>
  <c r="E26"/>
  <c r="F25"/>
  <c r="K27" i="21" l="1"/>
  <c r="L26"/>
  <c r="E27"/>
  <c r="F26"/>
  <c r="H27"/>
  <c r="I26"/>
  <c r="B27"/>
  <c r="C26"/>
  <c r="E27" i="20"/>
  <c r="F26"/>
  <c r="K27"/>
  <c r="L26"/>
  <c r="B27"/>
  <c r="C26"/>
  <c r="H27"/>
  <c r="I26"/>
  <c r="K28" i="21" l="1"/>
  <c r="L27"/>
  <c r="E28"/>
  <c r="F27"/>
  <c r="B28"/>
  <c r="C27"/>
  <c r="H28"/>
  <c r="I27"/>
  <c r="B28" i="20"/>
  <c r="C27"/>
  <c r="K28"/>
  <c r="L27"/>
  <c r="E28"/>
  <c r="F27"/>
  <c r="H28"/>
  <c r="I27"/>
  <c r="K29" i="21" l="1"/>
  <c r="L28"/>
  <c r="E29"/>
  <c r="F28"/>
  <c r="H29"/>
  <c r="I28"/>
  <c r="B29"/>
  <c r="C28"/>
  <c r="E29" i="20"/>
  <c r="F28"/>
  <c r="K29"/>
  <c r="L28"/>
  <c r="B29"/>
  <c r="C28"/>
  <c r="H29"/>
  <c r="I28"/>
  <c r="K30" i="21" l="1"/>
  <c r="L29"/>
  <c r="E30"/>
  <c r="F29"/>
  <c r="B30"/>
  <c r="C29"/>
  <c r="H30"/>
  <c r="I29"/>
  <c r="B30" i="20"/>
  <c r="C29"/>
  <c r="K30"/>
  <c r="L29"/>
  <c r="E30"/>
  <c r="F29"/>
  <c r="H30"/>
  <c r="I29"/>
  <c r="K31" i="21" l="1"/>
  <c r="L30"/>
  <c r="E31"/>
  <c r="F30"/>
  <c r="H31"/>
  <c r="I30"/>
  <c r="B31"/>
  <c r="C30"/>
  <c r="E31" i="20"/>
  <c r="F30"/>
  <c r="K31"/>
  <c r="L30"/>
  <c r="B31"/>
  <c r="C30"/>
  <c r="H31"/>
  <c r="I30"/>
  <c r="K32" i="21" l="1"/>
  <c r="L31"/>
  <c r="E32"/>
  <c r="F31"/>
  <c r="B32"/>
  <c r="C31"/>
  <c r="H32"/>
  <c r="I31"/>
  <c r="B32" i="20"/>
  <c r="C31"/>
  <c r="K32"/>
  <c r="L31"/>
  <c r="E32"/>
  <c r="F31"/>
  <c r="H32"/>
  <c r="I31"/>
  <c r="K33" i="21" l="1"/>
  <c r="L32"/>
  <c r="E33"/>
  <c r="F32"/>
  <c r="H33"/>
  <c r="I32"/>
  <c r="B33"/>
  <c r="C32"/>
  <c r="E33" i="20"/>
  <c r="F32"/>
  <c r="K33"/>
  <c r="L32"/>
  <c r="B33"/>
  <c r="C32"/>
  <c r="H33"/>
  <c r="I32"/>
  <c r="K34" i="21" l="1"/>
  <c r="L33"/>
  <c r="E34"/>
  <c r="F33"/>
  <c r="B34"/>
  <c r="C33"/>
  <c r="H34"/>
  <c r="I33"/>
  <c r="B34" i="20"/>
  <c r="C33"/>
  <c r="K34"/>
  <c r="L33"/>
  <c r="E34"/>
  <c r="F33"/>
  <c r="H34"/>
  <c r="I33"/>
  <c r="K35" i="21" l="1"/>
  <c r="L34"/>
  <c r="E35"/>
  <c r="F34"/>
  <c r="H35"/>
  <c r="I34"/>
  <c r="B35"/>
  <c r="C34"/>
  <c r="H35" i="20"/>
  <c r="I34"/>
  <c r="E35"/>
  <c r="F34"/>
  <c r="K35"/>
  <c r="L34"/>
  <c r="B35"/>
  <c r="C34"/>
  <c r="K36" i="21" l="1"/>
  <c r="L35"/>
  <c r="E36"/>
  <c r="F35"/>
  <c r="B36"/>
  <c r="C35"/>
  <c r="H36"/>
  <c r="I35"/>
  <c r="K36" i="20"/>
  <c r="L35"/>
  <c r="E36"/>
  <c r="F35"/>
  <c r="H36"/>
  <c r="I35"/>
  <c r="B36"/>
  <c r="C35"/>
  <c r="K37" i="21" l="1"/>
  <c r="L36"/>
  <c r="E37"/>
  <c r="F36"/>
  <c r="H37"/>
  <c r="I36"/>
  <c r="B37"/>
  <c r="C36"/>
  <c r="H37" i="20"/>
  <c r="I36"/>
  <c r="E37"/>
  <c r="F36"/>
  <c r="K37"/>
  <c r="L36"/>
  <c r="B37"/>
  <c r="C36"/>
  <c r="K38" i="21" l="1"/>
  <c r="L38" s="1"/>
  <c r="L39" s="1"/>
  <c r="L37"/>
  <c r="E38"/>
  <c r="F38" s="1"/>
  <c r="F39" s="1"/>
  <c r="F37"/>
  <c r="B38"/>
  <c r="C38" s="1"/>
  <c r="C39" s="1"/>
  <c r="C37"/>
  <c r="H38"/>
  <c r="I38" s="1"/>
  <c r="I39" s="1"/>
  <c r="I37"/>
  <c r="K38" i="20"/>
  <c r="L38" s="1"/>
  <c r="L39" s="1"/>
  <c r="L37"/>
  <c r="E38"/>
  <c r="F38" s="1"/>
  <c r="F39" s="1"/>
  <c r="F37"/>
  <c r="H38"/>
  <c r="I38" s="1"/>
  <c r="I39" s="1"/>
  <c r="I37"/>
  <c r="B38"/>
  <c r="C38" s="1"/>
  <c r="C39" s="1"/>
  <c r="C37"/>
  <c r="D39" i="26" l="1"/>
  <c r="D13" i="14"/>
  <c r="B36" l="1"/>
  <c r="D36" s="1"/>
</calcChain>
</file>

<file path=xl/sharedStrings.xml><?xml version="1.0" encoding="utf-8"?>
<sst xmlns="http://schemas.openxmlformats.org/spreadsheetml/2006/main" count="401" uniqueCount="99">
  <si>
    <t xml:space="preserve">                           Наименование предприятия</t>
  </si>
  <si>
    <t>Таблица 1</t>
  </si>
  <si>
    <t>ПОЧАСОВЫХ ЗАПИСЕЙ ЭЛЕКТРИЧЕСКИХ СЧЕТЧИКОВ</t>
  </si>
  <si>
    <t>Активная энергия</t>
  </si>
  <si>
    <t>Расчетный коэффициент 3600</t>
  </si>
  <si>
    <t>Часы суток</t>
  </si>
  <si>
    <t>Разность</t>
  </si>
  <si>
    <t>Показания счетчика</t>
  </si>
  <si>
    <t>Реактивная энергия</t>
  </si>
  <si>
    <t>Итого:</t>
  </si>
  <si>
    <t>Расход эл.энергии за час, кВт</t>
  </si>
  <si>
    <t>ПС 220/110/35/6-10 кВ "Вологда-Южная"</t>
  </si>
  <si>
    <t xml:space="preserve">                    Наименование источника питания</t>
  </si>
  <si>
    <t>Гл.энергетик_________________Диановский А.Н.</t>
  </si>
  <si>
    <t>Ввод №1: БМЗ-1 (яч.18, фидер 8)</t>
  </si>
  <si>
    <t>Ввод №2: БМЗ-2 (яч.12, фидер 18)</t>
  </si>
  <si>
    <t>Ввод №3: РТП-25 (яч.3, фидер 22)</t>
  </si>
  <si>
    <t>АО "Вологдаоблэнерго" (Т1)</t>
  </si>
  <si>
    <t>АО "Вологдаоблэнерго" (Т2)</t>
  </si>
  <si>
    <t>Расчетный коэффициент 1200</t>
  </si>
  <si>
    <t>Расчетный коэффициент 600</t>
  </si>
  <si>
    <t>ПС 220/110/35/6-10 кВ "Вологда-Южная"&gt;&gt;РТП-25</t>
  </si>
  <si>
    <t>Расчетный коэффициент 200</t>
  </si>
  <si>
    <t>ООО "Русская баня"</t>
  </si>
  <si>
    <t>ПС 220/110/35/6-10 кВ "Вологда-Южная"&gt;&gt;РТП-25&gt;&gt;ТП-2 6/0,4 кВ</t>
  </si>
  <si>
    <t>Таблица 2</t>
  </si>
  <si>
    <t>Таблица №3</t>
  </si>
  <si>
    <t>о потреблении электрической энергии по</t>
  </si>
  <si>
    <t>Суммарный расход электроэнергии по всем вводам</t>
  </si>
  <si>
    <t>Суммарный расход электроэнергии всеми сторонними потребителями</t>
  </si>
  <si>
    <t xml:space="preserve">Расход электроэнергии
предприятием
</t>
  </si>
  <si>
    <t xml:space="preserve">ТЭЦ, РП-6 кВ, яч.114,107&gt;&gt;РП-23 ф.5,16&gt;&gt;ТП-430 </t>
  </si>
  <si>
    <t>Наименование источника питания</t>
  </si>
  <si>
    <t>потребителю ОАО "Славянский хлеб"</t>
  </si>
  <si>
    <t>Директор__________________    Егоркин С.В.</t>
  </si>
  <si>
    <t>В РЕЖИМНЫЙ ДЕНЬ 21 июня  2017 г.</t>
  </si>
  <si>
    <r>
      <t xml:space="preserve">160022, г.Вологда, Пошехонское шоссе, </t>
    </r>
    <r>
      <rPr>
        <u/>
        <sz val="12"/>
        <color indexed="8"/>
        <rFont val="Times New Roman"/>
        <family val="1"/>
        <charset val="204"/>
      </rPr>
      <t xml:space="preserve">18, офис 201  </t>
    </r>
    <r>
      <rPr>
        <sz val="12"/>
        <color indexed="8"/>
        <rFont val="Times New Roman"/>
        <family val="1"/>
        <charset val="204"/>
      </rPr>
      <t xml:space="preserve">                              </t>
    </r>
  </si>
  <si>
    <r>
      <t>ООО «Городская электросетевая компания»</t>
    </r>
    <r>
      <rPr>
        <sz val="12"/>
        <color indexed="8"/>
        <rFont val="Times New Roman"/>
        <family val="1"/>
        <charset val="204"/>
      </rPr>
      <t xml:space="preserve">     </t>
    </r>
  </si>
  <si>
    <t>Директор__________________    Егоркин С.В</t>
  </si>
  <si>
    <r>
      <t>160022, г.Вологда, Пошехонское шоссе, 18, офис 20</t>
    </r>
    <r>
      <rPr>
        <sz val="12"/>
        <color theme="1"/>
        <rFont val="Times New Roman"/>
        <family val="1"/>
        <charset val="204"/>
      </rPr>
      <t>1</t>
    </r>
    <r>
      <rPr>
        <sz val="12"/>
        <color indexed="8"/>
        <rFont val="Times New Roman"/>
        <family val="1"/>
        <charset val="204"/>
      </rPr>
      <t xml:space="preserve">                                </t>
    </r>
  </si>
  <si>
    <t>Директор__________________    Егоркин С. В.</t>
  </si>
  <si>
    <r>
      <t>160022, г.Вологда, Пошехонское шоссе, 18, офис 20</t>
    </r>
    <r>
      <rPr>
        <sz val="12"/>
        <color theme="1"/>
        <rFont val="Times New Roman"/>
        <family val="1"/>
        <charset val="204"/>
      </rPr>
      <t>1</t>
    </r>
    <r>
      <rPr>
        <sz val="12"/>
        <color indexed="8"/>
        <rFont val="Times New Roman"/>
        <family val="1"/>
        <charset val="204"/>
      </rPr>
      <t xml:space="preserve">                               </t>
    </r>
  </si>
  <si>
    <t>ПС 220/110/35/6-10 кВ "Вологда-Южная"&gt;&gt;КТП "Ягодная-1"</t>
  </si>
  <si>
    <t>ООО «Городская электросетевая компания»</t>
  </si>
  <si>
    <t>Директор_______________    Егоркин С.В.</t>
  </si>
  <si>
    <t>ООО "Вологдастрой" (ввод №1)</t>
  </si>
  <si>
    <t>ООО "Вологдастрой" (ввод №2)</t>
  </si>
  <si>
    <r>
      <t>ООО «Городская электросетевая компания»</t>
    </r>
    <r>
      <rPr>
        <sz val="12"/>
        <color indexed="8"/>
        <rFont val="Times New Roman"/>
        <family val="1"/>
        <charset val="204"/>
      </rPr>
      <t xml:space="preserve">    </t>
    </r>
  </si>
  <si>
    <r>
      <t>160022, г.Вологда, Пошехонское шоссе, 18, офис 201</t>
    </r>
    <r>
      <rPr>
        <sz val="12"/>
        <color indexed="8"/>
        <rFont val="Times New Roman"/>
        <family val="1"/>
        <charset val="204"/>
      </rPr>
      <t xml:space="preserve">                                </t>
    </r>
  </si>
  <si>
    <t xml:space="preserve">Примечание: Потребление ОАО "Славянский хлеб" рассчитывается как сумма по вводам №1 и №2 за вычетом объемов э/э определенных по прибору учета  ООО "Вологодский пивоваренный завод". </t>
  </si>
  <si>
    <t>ПС 220/110/35/6-10 кВ "Вологда-Южная"&gt;&gt;</t>
  </si>
  <si>
    <t>наименование предприятия</t>
  </si>
  <si>
    <t>наименование источника питания</t>
  </si>
  <si>
    <t xml:space="preserve"> </t>
  </si>
  <si>
    <t>ТП-682</t>
  </si>
  <si>
    <t>160022, г.Вологда, Пошехонское шоссе, 18, офис 201</t>
  </si>
  <si>
    <t>Таблица № 1</t>
  </si>
  <si>
    <t>адрес</t>
  </si>
  <si>
    <t xml:space="preserve">почасовых записей показаний электрических счетчиков </t>
  </si>
  <si>
    <t>часы суток</t>
  </si>
  <si>
    <t>ТП-682 Т1</t>
  </si>
  <si>
    <t>ТП-682 Т2</t>
  </si>
  <si>
    <t>Расчет. Коэф.</t>
  </si>
  <si>
    <t>расчетный коэф.</t>
  </si>
  <si>
    <t>показания счетчика</t>
  </si>
  <si>
    <t>разность</t>
  </si>
  <si>
    <t>расход эл.энергии за час</t>
  </si>
  <si>
    <t>Итого</t>
  </si>
  <si>
    <t>ТП-809</t>
  </si>
  <si>
    <t>ТП-809 Т1</t>
  </si>
  <si>
    <t>ТП-809 Т2</t>
  </si>
  <si>
    <t>РТП-44 яч. 11, 14</t>
  </si>
  <si>
    <t>РТП-44 яч. 11</t>
  </si>
  <si>
    <t>РТП-44 яч. 14</t>
  </si>
  <si>
    <t>Директор__________________    Егоркин С.В                                                                                                             Гл.энергетик_________________Соловьев А.В.</t>
  </si>
  <si>
    <t xml:space="preserve">Режимный день 20.12.2017 </t>
  </si>
  <si>
    <t>Режимный день 20 декабря 2017 г.</t>
  </si>
  <si>
    <t>В РЕЖИМНЫЙ ДЕНЬ 20 декабря 2017 г.</t>
  </si>
  <si>
    <t>В РЕЖИМНЫЙ ДЕНЬ 20 декабря  2017 г.</t>
  </si>
  <si>
    <t>Гл.энергетик_________________Соловьев А.В.</t>
  </si>
  <si>
    <t>расчетный коэффициент 200</t>
  </si>
  <si>
    <t>расчетный коэффициент 40</t>
  </si>
  <si>
    <t xml:space="preserve">Расход электроэнергии
предприятием (2-3)
</t>
  </si>
  <si>
    <t xml:space="preserve">Расход электроэнергии
предприятием       (5-6)
</t>
  </si>
  <si>
    <t>Сводных данных режимного дня 20 декабря  2017 г.</t>
  </si>
  <si>
    <t>Гл.энергетик______________Соловьев А.В.</t>
  </si>
  <si>
    <t>ОАО "Славянский хлеб"  (Т1)</t>
  </si>
  <si>
    <t>ОАО "Славянский хлеб"  (Т2)</t>
  </si>
  <si>
    <t xml:space="preserve">ОАО "Славянский хлеб"  (Т1) </t>
  </si>
  <si>
    <t xml:space="preserve">ОАО "Славянский хлеб"  (Т2) </t>
  </si>
  <si>
    <t>ООО "Вологодский пивоваренный завод"</t>
  </si>
  <si>
    <t>ЗАО "Кондитерская фабрика"</t>
  </si>
  <si>
    <t xml:space="preserve">ЗАО "Кондитерская фабрика"                         </t>
  </si>
  <si>
    <t>Расчетный коэффициент 1</t>
  </si>
  <si>
    <t>850/701</t>
  </si>
  <si>
    <t>Сводных данных режимного дня 20 декабря 2017 г.</t>
  </si>
  <si>
    <t>ООО "Теплоэнергия"</t>
  </si>
  <si>
    <t>ПС 220/110/35/6-10 кВ "Вологда-Южная"&gt;&gt;РТП-25&gt;&gt;ТП "Котельная" 6/0,4 кВ</t>
  </si>
  <si>
    <r>
      <t xml:space="preserve">160022, г.Вологда, Пошехонское шоссе, 18, офис 201 </t>
    </r>
    <r>
      <rPr>
        <sz val="12"/>
        <color indexed="8"/>
        <rFont val="Times New Roman"/>
        <family val="1"/>
        <charset val="204"/>
      </rPr>
      <t xml:space="preserve">                               </t>
    </r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</si>
</sst>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"/>
  </numFmts>
  <fonts count="33"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2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Verdana"/>
      <family val="2"/>
      <charset val="204"/>
    </font>
    <font>
      <b/>
      <sz val="11"/>
      <name val="Verdana"/>
      <family val="2"/>
      <charset val="204"/>
    </font>
    <font>
      <sz val="10"/>
      <name val="Verdana"/>
      <family val="2"/>
      <charset val="204"/>
    </font>
    <font>
      <b/>
      <sz val="10"/>
      <name val="Verdana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6">
    <xf numFmtId="0" fontId="0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1" fillId="0" borderId="0"/>
  </cellStyleXfs>
  <cellXfs count="232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5" fillId="0" borderId="0" xfId="0" applyFont="1" applyAlignment="1">
      <alignment horizontal="center"/>
    </xf>
    <xf numFmtId="0" fontId="8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/>
    <xf numFmtId="0" fontId="8" fillId="0" borderId="1" xfId="0" applyFont="1" applyBorder="1" applyAlignment="1">
      <alignment horizontal="center" vertical="top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10" fillId="0" borderId="0" xfId="0" applyFont="1"/>
    <xf numFmtId="0" fontId="8" fillId="0" borderId="2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8" fillId="0" borderId="1" xfId="0" applyFont="1" applyBorder="1" applyAlignment="1">
      <alignment horizontal="center" vertical="center" wrapText="1"/>
    </xf>
    <xf numFmtId="2" fontId="0" fillId="0" borderId="1" xfId="0" applyNumberFormat="1" applyBorder="1"/>
    <xf numFmtId="2" fontId="9" fillId="0" borderId="1" xfId="0" applyNumberFormat="1" applyFont="1" applyBorder="1"/>
    <xf numFmtId="2" fontId="0" fillId="0" borderId="2" xfId="0" applyNumberFormat="1" applyBorder="1"/>
    <xf numFmtId="0" fontId="0" fillId="0" borderId="0" xfId="0"/>
    <xf numFmtId="1" fontId="0" fillId="0" borderId="1" xfId="0" applyNumberFormat="1" applyBorder="1"/>
    <xf numFmtId="0" fontId="11" fillId="0" borderId="3" xfId="0" applyFont="1" applyBorder="1" applyAlignment="1">
      <alignment horizontal="center"/>
    </xf>
    <xf numFmtId="0" fontId="11" fillId="0" borderId="4" xfId="0" applyFont="1" applyBorder="1"/>
    <xf numFmtId="2" fontId="11" fillId="0" borderId="4" xfId="0" applyNumberFormat="1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6" xfId="0" applyFont="1" applyBorder="1"/>
    <xf numFmtId="0" fontId="9" fillId="0" borderId="0" xfId="0" applyFont="1"/>
    <xf numFmtId="0" fontId="12" fillId="0" borderId="0" xfId="0" applyFont="1" applyAlignment="1">
      <alignment horizontal="center"/>
    </xf>
    <xf numFmtId="0" fontId="0" fillId="0" borderId="0" xfId="0" applyFont="1"/>
    <xf numFmtId="0" fontId="11" fillId="0" borderId="0" xfId="0" applyFont="1"/>
    <xf numFmtId="0" fontId="14" fillId="0" borderId="0" xfId="0" applyFont="1" applyAlignment="1">
      <alignment horizontal="center" readingOrder="2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 readingOrder="2"/>
    </xf>
    <xf numFmtId="0" fontId="10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2" fontId="0" fillId="0" borderId="4" xfId="0" applyNumberFormat="1" applyBorder="1"/>
    <xf numFmtId="0" fontId="16" fillId="0" borderId="1" xfId="0" applyFont="1" applyBorder="1" applyAlignment="1">
      <alignment horizontal="center"/>
    </xf>
    <xf numFmtId="2" fontId="17" fillId="0" borderId="1" xfId="0" applyNumberFormat="1" applyFont="1" applyBorder="1"/>
    <xf numFmtId="0" fontId="17" fillId="0" borderId="1" xfId="0" applyFont="1" applyBorder="1"/>
    <xf numFmtId="0" fontId="0" fillId="0" borderId="13" xfId="0" applyBorder="1"/>
    <xf numFmtId="2" fontId="0" fillId="0" borderId="6" xfId="0" applyNumberFormat="1" applyBorder="1"/>
    <xf numFmtId="2" fontId="9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/>
    <xf numFmtId="0" fontId="9" fillId="0" borderId="20" xfId="0" applyFont="1" applyBorder="1"/>
    <xf numFmtId="0" fontId="13" fillId="0" borderId="1" xfId="0" applyFont="1" applyBorder="1"/>
    <xf numFmtId="0" fontId="19" fillId="0" borderId="0" xfId="1" applyFont="1"/>
    <xf numFmtId="0" fontId="19" fillId="0" borderId="0" xfId="1" applyFont="1" applyBorder="1"/>
    <xf numFmtId="0" fontId="22" fillId="0" borderId="0" xfId="2" applyFont="1" applyAlignment="1">
      <alignment horizontal="center"/>
    </xf>
    <xf numFmtId="0" fontId="23" fillId="0" borderId="0" xfId="1" applyFont="1" applyBorder="1" applyAlignment="1"/>
    <xf numFmtId="0" fontId="19" fillId="0" borderId="0" xfId="1" applyFont="1" applyBorder="1" applyAlignment="1"/>
    <xf numFmtId="0" fontId="23" fillId="0" borderId="0" xfId="1" applyFont="1" applyBorder="1" applyAlignment="1">
      <alignment horizontal="center"/>
    </xf>
    <xf numFmtId="0" fontId="19" fillId="0" borderId="18" xfId="1" applyFont="1" applyBorder="1"/>
    <xf numFmtId="0" fontId="19" fillId="0" borderId="18" xfId="1" applyFont="1" applyBorder="1" applyAlignment="1">
      <alignment horizontal="center" vertical="center"/>
    </xf>
    <xf numFmtId="0" fontId="19" fillId="0" borderId="0" xfId="1" applyFont="1" applyAlignment="1">
      <alignment horizontal="center"/>
    </xf>
    <xf numFmtId="0" fontId="3" fillId="0" borderId="0" xfId="1" applyFont="1"/>
    <xf numFmtId="0" fontId="3" fillId="0" borderId="1" xfId="1" applyFont="1" applyBorder="1" applyAlignment="1">
      <alignment horizontal="center" vertical="center"/>
    </xf>
    <xf numFmtId="2" fontId="26" fillId="0" borderId="1" xfId="0" applyNumberFormat="1" applyFont="1" applyBorder="1" applyAlignment="1">
      <alignment horizontal="center"/>
    </xf>
    <xf numFmtId="2" fontId="26" fillId="0" borderId="1" xfId="1" applyNumberFormat="1" applyFont="1" applyBorder="1" applyAlignment="1">
      <alignment horizontal="center" vertical="center"/>
    </xf>
    <xf numFmtId="2" fontId="27" fillId="0" borderId="1" xfId="1" applyNumberFormat="1" applyFont="1" applyBorder="1" applyAlignment="1">
      <alignment horizontal="center" vertical="center"/>
    </xf>
    <xf numFmtId="2" fontId="23" fillId="0" borderId="1" xfId="1" applyNumberFormat="1" applyFont="1" applyBorder="1" applyAlignment="1">
      <alignment horizontal="center" vertical="center"/>
    </xf>
    <xf numFmtId="0" fontId="19" fillId="0" borderId="6" xfId="1" applyFont="1" applyBorder="1" applyAlignment="1">
      <alignment horizontal="center"/>
    </xf>
    <xf numFmtId="0" fontId="19" fillId="0" borderId="14" xfId="1" applyFont="1" applyBorder="1" applyAlignment="1">
      <alignment horizontal="center"/>
    </xf>
    <xf numFmtId="0" fontId="20" fillId="0" borderId="1" xfId="1" applyFont="1" applyBorder="1" applyAlignment="1">
      <alignment horizontal="center" vertical="center" wrapText="1"/>
    </xf>
    <xf numFmtId="0" fontId="24" fillId="0" borderId="1" xfId="1" applyFont="1" applyBorder="1" applyAlignment="1">
      <alignment horizontal="center" vertical="center"/>
    </xf>
    <xf numFmtId="0" fontId="19" fillId="0" borderId="1" xfId="1" applyFont="1" applyBorder="1" applyAlignment="1">
      <alignment horizontal="center" vertical="center"/>
    </xf>
    <xf numFmtId="2" fontId="28" fillId="0" borderId="1" xfId="0" applyNumberFormat="1" applyFont="1" applyBorder="1" applyAlignment="1">
      <alignment horizontal="center"/>
    </xf>
    <xf numFmtId="2" fontId="28" fillId="0" borderId="1" xfId="1" applyNumberFormat="1" applyFont="1" applyBorder="1" applyAlignment="1">
      <alignment horizontal="center" vertical="center"/>
    </xf>
    <xf numFmtId="2" fontId="29" fillId="0" borderId="1" xfId="1" applyNumberFormat="1" applyFont="1" applyBorder="1" applyAlignment="1">
      <alignment horizontal="center" vertical="center"/>
    </xf>
    <xf numFmtId="0" fontId="18" fillId="0" borderId="0" xfId="1"/>
    <xf numFmtId="0" fontId="19" fillId="0" borderId="19" xfId="1" applyFont="1" applyBorder="1" applyAlignment="1">
      <alignment horizontal="center"/>
    </xf>
    <xf numFmtId="0" fontId="19" fillId="0" borderId="14" xfId="1" applyFont="1" applyBorder="1" applyAlignment="1">
      <alignment horizontal="center"/>
    </xf>
    <xf numFmtId="0" fontId="19" fillId="0" borderId="6" xfId="1" applyFont="1" applyBorder="1" applyAlignment="1">
      <alignment horizontal="center"/>
    </xf>
    <xf numFmtId="2" fontId="28" fillId="0" borderId="1" xfId="0" applyNumberFormat="1" applyFont="1" applyBorder="1"/>
    <xf numFmtId="165" fontId="17" fillId="0" borderId="1" xfId="0" applyNumberFormat="1" applyFont="1" applyBorder="1" applyAlignment="1">
      <alignment horizontal="right"/>
    </xf>
    <xf numFmtId="165" fontId="17" fillId="0" borderId="1" xfId="0" applyNumberFormat="1" applyFont="1" applyBorder="1"/>
    <xf numFmtId="0" fontId="20" fillId="0" borderId="0" xfId="0" applyFont="1"/>
    <xf numFmtId="0" fontId="24" fillId="0" borderId="23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4" fillId="0" borderId="7" xfId="0" applyFont="1" applyBorder="1" applyAlignment="1">
      <alignment horizontal="center"/>
    </xf>
    <xf numFmtId="0" fontId="24" fillId="0" borderId="0" xfId="0" applyFont="1"/>
    <xf numFmtId="0" fontId="19" fillId="0" borderId="7" xfId="0" applyFont="1" applyBorder="1" applyAlignment="1">
      <alignment horizontal="center"/>
    </xf>
    <xf numFmtId="2" fontId="19" fillId="0" borderId="7" xfId="0" applyNumberFormat="1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0" xfId="0" applyFont="1"/>
    <xf numFmtId="2" fontId="20" fillId="0" borderId="1" xfId="0" applyNumberFormat="1" applyFont="1" applyFill="1" applyBorder="1" applyAlignment="1" applyProtection="1">
      <alignment horizontal="center" vertical="top" wrapText="1"/>
    </xf>
    <xf numFmtId="0" fontId="20" fillId="0" borderId="1" xfId="0" applyNumberFormat="1" applyFont="1" applyFill="1" applyBorder="1" applyAlignment="1" applyProtection="1">
      <alignment horizontal="center" vertical="top" wrapText="1"/>
    </xf>
    <xf numFmtId="0" fontId="19" fillId="0" borderId="10" xfId="0" applyFont="1" applyBorder="1" applyAlignment="1">
      <alignment horizontal="center"/>
    </xf>
    <xf numFmtId="0" fontId="19" fillId="0" borderId="7" xfId="0" applyFont="1" applyBorder="1"/>
    <xf numFmtId="1" fontId="19" fillId="0" borderId="7" xfId="0" applyNumberFormat="1" applyFont="1" applyBorder="1" applyAlignment="1">
      <alignment horizontal="center"/>
    </xf>
    <xf numFmtId="1" fontId="19" fillId="0" borderId="25" xfId="0" applyNumberFormat="1" applyFont="1" applyBorder="1" applyAlignment="1">
      <alignment horizontal="center"/>
    </xf>
    <xf numFmtId="0" fontId="19" fillId="0" borderId="26" xfId="0" applyFont="1" applyBorder="1"/>
    <xf numFmtId="0" fontId="19" fillId="0" borderId="23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65" fontId="9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/>
    <xf numFmtId="164" fontId="9" fillId="0" borderId="1" xfId="0" applyNumberFormat="1" applyFont="1" applyBorder="1" applyAlignment="1">
      <alignment horizontal="center"/>
    </xf>
    <xf numFmtId="165" fontId="9" fillId="0" borderId="1" xfId="0" applyNumberFormat="1" applyFont="1" applyBorder="1"/>
    <xf numFmtId="165" fontId="9" fillId="0" borderId="2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2" fontId="28" fillId="0" borderId="21" xfId="0" applyNumberFormat="1" applyFont="1" applyBorder="1"/>
    <xf numFmtId="164" fontId="19" fillId="0" borderId="21" xfId="0" applyNumberFormat="1" applyFont="1" applyBorder="1" applyAlignment="1">
      <alignment vertical="center"/>
    </xf>
    <xf numFmtId="164" fontId="19" fillId="0" borderId="21" xfId="0" applyNumberFormat="1" applyFont="1" applyBorder="1" applyAlignment="1">
      <alignment horizontal="center" vertical="center"/>
    </xf>
    <xf numFmtId="2" fontId="19" fillId="0" borderId="21" xfId="0" applyNumberFormat="1" applyFont="1" applyBorder="1" applyAlignment="1">
      <alignment horizontal="center" vertical="center"/>
    </xf>
    <xf numFmtId="165" fontId="17" fillId="0" borderId="1" xfId="0" applyNumberFormat="1" applyFont="1" applyBorder="1" applyAlignment="1">
      <alignment horizontal="center" vertical="center"/>
    </xf>
    <xf numFmtId="165" fontId="17" fillId="0" borderId="1" xfId="0" applyNumberFormat="1" applyFont="1" applyBorder="1" applyAlignment="1">
      <alignment vertical="center"/>
    </xf>
    <xf numFmtId="2" fontId="11" fillId="0" borderId="4" xfId="0" applyNumberFormat="1" applyFont="1" applyBorder="1" applyAlignment="1">
      <alignment vertical="center"/>
    </xf>
    <xf numFmtId="2" fontId="11" fillId="0" borderId="4" xfId="0" applyNumberFormat="1" applyFont="1" applyBorder="1" applyAlignment="1">
      <alignment horizontal="center" vertical="center"/>
    </xf>
    <xf numFmtId="2" fontId="11" fillId="0" borderId="5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2" fontId="9" fillId="0" borderId="5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24" fillId="0" borderId="7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/>
    </xf>
    <xf numFmtId="0" fontId="32" fillId="0" borderId="10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/>
    </xf>
    <xf numFmtId="0" fontId="24" fillId="0" borderId="22" xfId="0" applyFont="1" applyBorder="1" applyAlignment="1">
      <alignment horizontal="left"/>
    </xf>
    <xf numFmtId="0" fontId="24" fillId="0" borderId="23" xfId="0" applyFont="1" applyBorder="1" applyAlignment="1">
      <alignment horizontal="left"/>
    </xf>
    <xf numFmtId="0" fontId="20" fillId="0" borderId="1" xfId="0" applyNumberFormat="1" applyFont="1" applyFill="1" applyBorder="1" applyAlignment="1" applyProtection="1">
      <alignment horizontal="center" vertical="top" wrapText="1"/>
    </xf>
    <xf numFmtId="0" fontId="19" fillId="0" borderId="10" xfId="0" applyFont="1" applyBorder="1" applyAlignment="1">
      <alignment horizontal="left"/>
    </xf>
    <xf numFmtId="0" fontId="19" fillId="0" borderId="22" xfId="0" applyFont="1" applyBorder="1" applyAlignment="1">
      <alignment horizontal="left"/>
    </xf>
    <xf numFmtId="0" fontId="19" fillId="0" borderId="23" xfId="0" applyFont="1" applyBorder="1" applyAlignment="1">
      <alignment horizontal="left"/>
    </xf>
    <xf numFmtId="0" fontId="19" fillId="0" borderId="24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22" fillId="0" borderId="10" xfId="0" applyFont="1" applyBorder="1" applyAlignment="1">
      <alignment horizontal="left" vertical="center" wrapText="1"/>
    </xf>
    <xf numFmtId="0" fontId="22" fillId="0" borderId="22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wrapText="1"/>
    </xf>
    <xf numFmtId="0" fontId="22" fillId="0" borderId="22" xfId="0" applyFont="1" applyBorder="1" applyAlignment="1">
      <alignment horizontal="left" wrapText="1"/>
    </xf>
    <xf numFmtId="0" fontId="22" fillId="0" borderId="23" xfId="0" applyFont="1" applyBorder="1" applyAlignment="1">
      <alignment horizontal="left" wrapText="1"/>
    </xf>
    <xf numFmtId="0" fontId="20" fillId="0" borderId="18" xfId="1" applyFont="1" applyBorder="1" applyAlignment="1">
      <alignment horizontal="center"/>
    </xf>
    <xf numFmtId="0" fontId="21" fillId="0" borderId="18" xfId="1" applyFont="1" applyBorder="1" applyAlignment="1">
      <alignment horizontal="center"/>
    </xf>
    <xf numFmtId="0" fontId="24" fillId="0" borderId="0" xfId="1" applyFont="1" applyAlignment="1">
      <alignment horizontal="center"/>
    </xf>
    <xf numFmtId="0" fontId="20" fillId="0" borderId="0" xfId="1" applyFont="1" applyAlignment="1">
      <alignment horizontal="center"/>
    </xf>
    <xf numFmtId="0" fontId="24" fillId="0" borderId="16" xfId="1" applyFont="1" applyBorder="1" applyAlignment="1">
      <alignment horizontal="center"/>
    </xf>
    <xf numFmtId="0" fontId="19" fillId="0" borderId="16" xfId="1" applyFont="1" applyBorder="1" applyAlignment="1">
      <alignment horizontal="center"/>
    </xf>
    <xf numFmtId="0" fontId="20" fillId="0" borderId="18" xfId="1" applyFont="1" applyBorder="1" applyAlignment="1">
      <alignment horizontal="center" vertical="center"/>
    </xf>
    <xf numFmtId="0" fontId="25" fillId="0" borderId="0" xfId="1" applyFont="1" applyAlignment="1">
      <alignment horizontal="center"/>
    </xf>
    <xf numFmtId="0" fontId="22" fillId="0" borderId="16" xfId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0" xfId="1" applyFont="1" applyAlignment="1">
      <alignment horizontal="right"/>
    </xf>
    <xf numFmtId="0" fontId="19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3" applyFont="1" applyAlignment="1">
      <alignment horizontal="center"/>
    </xf>
    <xf numFmtId="0" fontId="20" fillId="0" borderId="2" xfId="1" applyFont="1" applyBorder="1" applyAlignment="1">
      <alignment horizontal="center" vertical="center" wrapText="1"/>
    </xf>
    <xf numFmtId="0" fontId="20" fillId="0" borderId="11" xfId="1" applyFont="1" applyBorder="1" applyAlignment="1">
      <alignment horizontal="center" vertical="center" wrapText="1"/>
    </xf>
    <xf numFmtId="0" fontId="20" fillId="0" borderId="12" xfId="1" applyFont="1" applyBorder="1" applyAlignment="1">
      <alignment horizontal="center" vertical="center" wrapText="1"/>
    </xf>
    <xf numFmtId="0" fontId="19" fillId="0" borderId="13" xfId="1" applyFont="1" applyBorder="1" applyAlignment="1">
      <alignment horizontal="center"/>
    </xf>
    <xf numFmtId="0" fontId="19" fillId="0" borderId="14" xfId="1" applyFont="1" applyBorder="1" applyAlignment="1">
      <alignment horizontal="center"/>
    </xf>
    <xf numFmtId="0" fontId="19" fillId="0" borderId="6" xfId="1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9" xfId="1" applyFont="1" applyBorder="1" applyAlignment="1">
      <alignment horizontal="center"/>
    </xf>
    <xf numFmtId="0" fontId="19" fillId="0" borderId="18" xfId="1" applyFont="1" applyBorder="1" applyAlignment="1">
      <alignment horizontal="center"/>
    </xf>
    <xf numFmtId="0" fontId="23" fillId="0" borderId="18" xfId="1" applyFont="1" applyBorder="1" applyAlignment="1">
      <alignment horizontal="center"/>
    </xf>
    <xf numFmtId="0" fontId="19" fillId="0" borderId="18" xfId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9" fillId="0" borderId="11" xfId="1" applyFont="1" applyBorder="1" applyAlignment="1">
      <alignment horizontal="center" vertical="center" wrapText="1"/>
    </xf>
    <xf numFmtId="0" fontId="19" fillId="0" borderId="12" xfId="1" applyFont="1" applyBorder="1" applyAlignment="1">
      <alignment horizontal="center" vertical="center" wrapText="1"/>
    </xf>
    <xf numFmtId="0" fontId="22" fillId="0" borderId="18" xfId="1" applyFont="1" applyBorder="1" applyAlignment="1">
      <alignment horizontal="center"/>
    </xf>
    <xf numFmtId="0" fontId="30" fillId="0" borderId="18" xfId="0" applyFont="1" applyBorder="1" applyAlignment="1">
      <alignment horizontal="center" vertical="center"/>
    </xf>
  </cellXfs>
  <cellStyles count="6">
    <cellStyle name="Обычный" xfId="0" builtinId="0"/>
    <cellStyle name="Обычный 2" xfId="5"/>
    <cellStyle name="Обычный 3" xfId="4"/>
    <cellStyle name="Обычный_РТП 25-Т1,Т2" xfId="1"/>
    <cellStyle name="Обычный_Ф.НИКИТИНО" xfId="2"/>
    <cellStyle name="Обычный_ЯЧ.4, 8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1043;&#1069;&#1057;&#1050;\&#1069;&#1082;&#1089;&#1087;&#1083;&#1091;&#1072;&#1090;&#1072;&#1094;&#1080;&#1103;\&#1056;&#1077;&#1078;&#1080;&#1084;&#1085;&#1099;&#1081;%20&#1076;&#1077;&#1085;&#1100;\&#1058;&#1072;&#1073;&#1083;&#1080;&#1094;&#1099;%20&#1088;&#1077;&#1078;&#1080;&#1084;&#1085;&#1086;&#1075;&#1086;%20&#1076;&#1085;&#1103;%2020.12.17%20&#1057;&#106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№3"/>
      <sheetName val="таблица №1"/>
      <sheetName val="таблица №2 конд"/>
      <sheetName val="таблица №2 (зип)"/>
    </sheetNames>
    <sheetDataSet>
      <sheetData sheetId="0"/>
      <sheetData sheetId="1">
        <row r="20">
          <cell r="D20">
            <v>16</v>
          </cell>
          <cell r="G20">
            <v>180</v>
          </cell>
        </row>
        <row r="34">
          <cell r="D34">
            <v>18</v>
          </cell>
          <cell r="G34">
            <v>146</v>
          </cell>
        </row>
      </sheetData>
      <sheetData sheetId="2">
        <row r="17">
          <cell r="D17">
            <v>14</v>
          </cell>
          <cell r="J17">
            <v>14</v>
          </cell>
        </row>
        <row r="18">
          <cell r="J18">
            <v>12</v>
          </cell>
        </row>
        <row r="19">
          <cell r="J19">
            <v>12</v>
          </cell>
        </row>
        <row r="20">
          <cell r="D20">
            <v>12</v>
          </cell>
        </row>
        <row r="21">
          <cell r="D21">
            <v>14</v>
          </cell>
        </row>
        <row r="26">
          <cell r="D26">
            <v>78</v>
          </cell>
        </row>
        <row r="29">
          <cell r="D29">
            <v>78</v>
          </cell>
          <cell r="J29">
            <v>40</v>
          </cell>
        </row>
        <row r="35">
          <cell r="D35">
            <v>52</v>
          </cell>
        </row>
        <row r="37">
          <cell r="D37">
            <v>30</v>
          </cell>
        </row>
        <row r="38">
          <cell r="J38">
            <v>10</v>
          </cell>
        </row>
      </sheetData>
      <sheetData sheetId="3">
        <row r="17">
          <cell r="D17">
            <v>8</v>
          </cell>
          <cell r="J17">
            <v>6</v>
          </cell>
        </row>
        <row r="18">
          <cell r="J18">
            <v>8</v>
          </cell>
        </row>
        <row r="19">
          <cell r="J19">
            <v>8</v>
          </cell>
        </row>
        <row r="20">
          <cell r="D20">
            <v>8</v>
          </cell>
        </row>
        <row r="26">
          <cell r="D26">
            <v>22</v>
          </cell>
        </row>
        <row r="29">
          <cell r="D29">
            <v>26</v>
          </cell>
          <cell r="J29">
            <v>14</v>
          </cell>
        </row>
        <row r="37">
          <cell r="D37">
            <v>8</v>
          </cell>
        </row>
        <row r="38">
          <cell r="J38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tabSelected="1" topLeftCell="A7" zoomScale="80" zoomScaleNormal="80" workbookViewId="0">
      <selection activeCell="C36" sqref="C36"/>
    </sheetView>
  </sheetViews>
  <sheetFormatPr defaultRowHeight="15"/>
  <cols>
    <col min="1" max="1" width="9.140625" style="23"/>
    <col min="2" max="3" width="17" style="23" customWidth="1"/>
    <col min="4" max="4" width="17.85546875" style="23" customWidth="1"/>
    <col min="5" max="5" width="16.85546875" style="23" customWidth="1"/>
    <col min="6" max="7" width="17" style="23" customWidth="1"/>
    <col min="8" max="16384" width="9.140625" style="23"/>
  </cols>
  <sheetData>
    <row r="1" spans="1:7">
      <c r="F1" s="13" t="s">
        <v>11</v>
      </c>
    </row>
    <row r="2" spans="1:7" ht="13.5" customHeight="1">
      <c r="F2" s="2" t="s">
        <v>12</v>
      </c>
    </row>
    <row r="3" spans="1:7" ht="18.75">
      <c r="D3" s="37" t="s">
        <v>26</v>
      </c>
    </row>
    <row r="4" spans="1:7" ht="18.75">
      <c r="D4" s="37" t="s">
        <v>95</v>
      </c>
    </row>
    <row r="5" spans="1:7" ht="18.75">
      <c r="D5" s="37" t="s">
        <v>27</v>
      </c>
    </row>
    <row r="6" spans="1:7" ht="18.75">
      <c r="D6" s="37" t="s">
        <v>43</v>
      </c>
    </row>
    <row r="7" spans="1:7" ht="15.75" customHeight="1">
      <c r="A7" s="131" t="s">
        <v>5</v>
      </c>
      <c r="B7" s="134" t="s">
        <v>3</v>
      </c>
      <c r="C7" s="135"/>
      <c r="D7" s="135"/>
      <c r="E7" s="135"/>
      <c r="F7" s="135"/>
      <c r="G7" s="136"/>
    </row>
    <row r="8" spans="1:7" ht="31.5" customHeight="1">
      <c r="A8" s="132"/>
      <c r="B8" s="137" t="s">
        <v>3</v>
      </c>
      <c r="C8" s="138"/>
      <c r="D8" s="139"/>
      <c r="E8" s="137" t="s">
        <v>8</v>
      </c>
      <c r="F8" s="138"/>
      <c r="G8" s="139"/>
    </row>
    <row r="9" spans="1:7" ht="15.75" customHeight="1">
      <c r="A9" s="132"/>
      <c r="B9" s="140"/>
      <c r="C9" s="141"/>
      <c r="D9" s="142"/>
      <c r="E9" s="140"/>
      <c r="F9" s="141"/>
      <c r="G9" s="142"/>
    </row>
    <row r="10" spans="1:7" ht="94.5">
      <c r="A10" s="133"/>
      <c r="B10" s="19" t="s">
        <v>28</v>
      </c>
      <c r="C10" s="19" t="s">
        <v>29</v>
      </c>
      <c r="D10" s="19" t="s">
        <v>30</v>
      </c>
      <c r="E10" s="19" t="s">
        <v>28</v>
      </c>
      <c r="F10" s="19" t="s">
        <v>29</v>
      </c>
      <c r="G10" s="19" t="s">
        <v>30</v>
      </c>
    </row>
    <row r="11" spans="1:7" ht="15.75">
      <c r="A11" s="19">
        <v>1</v>
      </c>
      <c r="B11" s="8">
        <v>2</v>
      </c>
      <c r="C11" s="19">
        <v>3</v>
      </c>
      <c r="D11" s="19">
        <v>4</v>
      </c>
      <c r="E11" s="19">
        <v>5</v>
      </c>
      <c r="F11" s="8">
        <v>6</v>
      </c>
      <c r="G11" s="19">
        <v>7</v>
      </c>
    </row>
    <row r="12" spans="1:7">
      <c r="A12" s="12">
        <v>1</v>
      </c>
      <c r="B12" s="24">
        <f>'БМЗ-1 (БМЗ-2)'!D15+'БМЗ-1 (БМЗ-2)'!G15+'РТП-25'!D15+Вологдастрой!D15</f>
        <v>535.86</v>
      </c>
      <c r="C12" s="20">
        <f>ВОЭК!D15+ВОЭК!G15+Вологдастрой!D15+'Русская баня'!D15+Теплоэнергия!D15</f>
        <v>279.11500000000001</v>
      </c>
      <c r="D12" s="24">
        <f>B12-C12</f>
        <v>256.745</v>
      </c>
      <c r="E12" s="24">
        <f>'БМЗ-1 (БМЗ-2)'!J15+'БМЗ-1 (БМЗ-2)'!M15+'РТП-25'!J15+Вологдастрой!J15</f>
        <v>158.16</v>
      </c>
      <c r="F12" s="24">
        <f>ВОЭК!J15+ВОЭК!M15+Вологдастрой!J15</f>
        <v>86.16</v>
      </c>
      <c r="G12" s="24">
        <f>E12-F12</f>
        <v>72</v>
      </c>
    </row>
    <row r="13" spans="1:7">
      <c r="A13" s="12">
        <v>2</v>
      </c>
      <c r="B13" s="24">
        <f>'БМЗ-1 (БМЗ-2)'!D16+'БМЗ-1 (БМЗ-2)'!G16+'РТП-25'!D16+Вологдастрой!D16</f>
        <v>518.29999999999995</v>
      </c>
      <c r="C13" s="20">
        <f>ВОЭК!D16+ВОЭК!G16+Вологдастрой!D16+'Русская баня'!D16+Теплоэнергия!D16</f>
        <v>255.87299999999999</v>
      </c>
      <c r="D13" s="24">
        <f t="shared" ref="D13:D36" si="0">B13-C13</f>
        <v>262.42699999999996</v>
      </c>
      <c r="E13" s="24">
        <f>'БМЗ-1 (БМЗ-2)'!J16+'БМЗ-1 (БМЗ-2)'!M16+'РТП-25'!J16+Вологдастрой!J16</f>
        <v>155.84000000000003</v>
      </c>
      <c r="F13" s="24">
        <f>ВОЭК!J16+ВОЭК!M16+Вологдастрой!J16</f>
        <v>85.399999999999991</v>
      </c>
      <c r="G13" s="24">
        <f t="shared" ref="G13:G36" si="1">E13-F13</f>
        <v>70.44000000000004</v>
      </c>
    </row>
    <row r="14" spans="1:7">
      <c r="A14" s="12">
        <v>3</v>
      </c>
      <c r="B14" s="24">
        <f>'БМЗ-1 (БМЗ-2)'!D17+'БМЗ-1 (БМЗ-2)'!G17+'РТП-25'!D17+Вологдастрой!D15</f>
        <v>498.78000000000003</v>
      </c>
      <c r="C14" s="20">
        <f>ВОЭК!D17+ВОЭК!G17+Вологдастрой!D17+'Русская баня'!D17+Теплоэнергия!D17</f>
        <v>246.09399999999999</v>
      </c>
      <c r="D14" s="24">
        <f t="shared" si="0"/>
        <v>252.68600000000004</v>
      </c>
      <c r="E14" s="24">
        <f>'БМЗ-1 (БМЗ-2)'!J17+'БМЗ-1 (БМЗ-2)'!M17+'РТП-25'!J17+Вологдастрой!J17</f>
        <v>154.82</v>
      </c>
      <c r="F14" s="24">
        <f>ВОЭК!J17+ВОЭК!M17+Вологдастрой!J17</f>
        <v>84.56</v>
      </c>
      <c r="G14" s="24">
        <f t="shared" si="1"/>
        <v>70.259999999999991</v>
      </c>
    </row>
    <row r="15" spans="1:7">
      <c r="A15" s="12">
        <v>4</v>
      </c>
      <c r="B15" s="24">
        <f>'БМЗ-1 (БМЗ-2)'!D18+'БМЗ-1 (БМЗ-2)'!G18+'РТП-25'!D18+Вологдастрой!D18</f>
        <v>493.44000000000005</v>
      </c>
      <c r="C15" s="20">
        <f>ВОЭК!D18+ВОЭК!G18+Вологдастрой!D18+'Русская баня'!D18+Теплоэнергия!D18</f>
        <v>240.79600000000002</v>
      </c>
      <c r="D15" s="24">
        <f t="shared" si="0"/>
        <v>252.64400000000003</v>
      </c>
      <c r="E15" s="24">
        <f>'БМЗ-1 (БМЗ-2)'!J18+'БМЗ-1 (БМЗ-2)'!M18+'РТП-25'!J18+Вологдастрой!J18</f>
        <v>156.26</v>
      </c>
      <c r="F15" s="24">
        <f>ВОЭК!J18+ВОЭК!M18+Вологдастрой!J18</f>
        <v>85.4</v>
      </c>
      <c r="G15" s="24">
        <f t="shared" si="1"/>
        <v>70.859999999999985</v>
      </c>
    </row>
    <row r="16" spans="1:7">
      <c r="A16" s="12">
        <v>5</v>
      </c>
      <c r="B16" s="24">
        <f>'БМЗ-1 (БМЗ-2)'!D19+'БМЗ-1 (БМЗ-2)'!G19+'РТП-25'!D19+Вологдастрой!D19</f>
        <v>498.12</v>
      </c>
      <c r="C16" s="20">
        <f>ВОЭК!D19+ВОЭК!G19+Вологдастрой!D19+'Русская баня'!D19+Теплоэнергия!D19</f>
        <v>241.64300000000003</v>
      </c>
      <c r="D16" s="24">
        <f t="shared" si="0"/>
        <v>256.47699999999998</v>
      </c>
      <c r="E16" s="24">
        <f>'БМЗ-1 (БМЗ-2)'!J19+'БМЗ-1 (БМЗ-2)'!M19+'РТП-25'!J19+Вологдастрой!J19</f>
        <v>152.85999999999999</v>
      </c>
      <c r="F16" s="24">
        <f>ВОЭК!J19+ВОЭК!M19+Вологдастрой!J19</f>
        <v>85.000000000000014</v>
      </c>
      <c r="G16" s="24">
        <f t="shared" si="1"/>
        <v>67.859999999999971</v>
      </c>
    </row>
    <row r="17" spans="1:7">
      <c r="A17" s="12">
        <v>6</v>
      </c>
      <c r="B17" s="24">
        <f>'БМЗ-1 (БМЗ-2)'!D20+'БМЗ-1 (БМЗ-2)'!G20+'РТП-25'!D20+Вологдастрой!D20</f>
        <v>517.44000000000005</v>
      </c>
      <c r="C17" s="20">
        <f>ВОЭК!D20+ВОЭК!G20+Вологдастрой!D20+'Русская баня'!D20+Теплоэнергия!D20</f>
        <v>251.93899999999999</v>
      </c>
      <c r="D17" s="24">
        <f t="shared" si="0"/>
        <v>265.50100000000009</v>
      </c>
      <c r="E17" s="24">
        <f>'БМЗ-1 (БМЗ-2)'!J20+'БМЗ-1 (БМЗ-2)'!M20+'РТП-25'!J20+Вологдастрой!J20</f>
        <v>153.94</v>
      </c>
      <c r="F17" s="24">
        <f>ВОЭК!J20+ВОЭК!M20+Вологдастрой!J20</f>
        <v>84.58</v>
      </c>
      <c r="G17" s="24">
        <f t="shared" si="1"/>
        <v>69.36</v>
      </c>
    </row>
    <row r="18" spans="1:7">
      <c r="A18" s="12">
        <v>7</v>
      </c>
      <c r="B18" s="24">
        <f>'БМЗ-1 (БМЗ-2)'!D21+'БМЗ-1 (БМЗ-2)'!G21+'РТП-25'!D21+Вологдастрой!D21</f>
        <v>591.78</v>
      </c>
      <c r="C18" s="20">
        <f>ВОЭК!D21+ВОЭК!G21+Вологдастрой!D21+'Русская баня'!D21+Теплоэнергия!D21</f>
        <v>325.71899999999999</v>
      </c>
      <c r="D18" s="24">
        <f t="shared" si="0"/>
        <v>266.06099999999998</v>
      </c>
      <c r="E18" s="24">
        <f>'БМЗ-1 (БМЗ-2)'!J21+'БМЗ-1 (БМЗ-2)'!M21+'РТП-25'!J21+Вологдастрой!J21</f>
        <v>146.29999999999998</v>
      </c>
      <c r="F18" s="24">
        <f>ВОЭК!J21+ВОЭК!M21+Вологдастрой!J21</f>
        <v>84.44</v>
      </c>
      <c r="G18" s="24">
        <f t="shared" si="1"/>
        <v>61.859999999999985</v>
      </c>
    </row>
    <row r="19" spans="1:7">
      <c r="A19" s="12">
        <v>8</v>
      </c>
      <c r="B19" s="24">
        <f>'БМЗ-1 (БМЗ-2)'!D22+'БМЗ-1 (БМЗ-2)'!G22+'РТП-25'!D22+Вологдастрой!D22</f>
        <v>693.95999999999992</v>
      </c>
      <c r="C19" s="20">
        <f>ВОЭК!D22+ВОЭК!G22+Вологдастрой!D22+'Русская баня'!D22+Теплоэнергия!D22</f>
        <v>358.38600000000002</v>
      </c>
      <c r="D19" s="24">
        <f t="shared" si="0"/>
        <v>335.5739999999999</v>
      </c>
      <c r="E19" s="24">
        <f>'БМЗ-1 (БМЗ-2)'!J22+'БМЗ-1 (БМЗ-2)'!M22+'РТП-25'!J22+Вологдастрой!J22</f>
        <v>176.76000000000002</v>
      </c>
      <c r="F19" s="24">
        <f>ВОЭК!J22+ВОЭК!M22+Вологдастрой!J22</f>
        <v>86.460000000000008</v>
      </c>
      <c r="G19" s="24">
        <f t="shared" si="1"/>
        <v>90.300000000000011</v>
      </c>
    </row>
    <row r="20" spans="1:7">
      <c r="A20" s="12">
        <v>9</v>
      </c>
      <c r="B20" s="24">
        <f>'БМЗ-1 (БМЗ-2)'!D23+'БМЗ-1 (БМЗ-2)'!G23+'РТП-25'!D23+Вологдастрой!D23</f>
        <v>955.12</v>
      </c>
      <c r="C20" s="20">
        <f>ВОЭК!D23+ВОЭК!G23+Вологдастрой!D23+'Русская баня'!D23+Теплоэнергия!D23</f>
        <v>400.45699999999999</v>
      </c>
      <c r="D20" s="24">
        <f t="shared" si="0"/>
        <v>554.66300000000001</v>
      </c>
      <c r="E20" s="24">
        <f>'БМЗ-1 (БМЗ-2)'!J23+'БМЗ-1 (БМЗ-2)'!M23+'РТП-25'!J23+Вологдастрой!J23</f>
        <v>331.72</v>
      </c>
      <c r="F20" s="24">
        <f>ВОЭК!J23+ВОЭК!M23+Вологдастрой!J23</f>
        <v>130.30000000000001</v>
      </c>
      <c r="G20" s="24">
        <f t="shared" si="1"/>
        <v>201.42000000000002</v>
      </c>
    </row>
    <row r="21" spans="1:7">
      <c r="A21" s="12">
        <v>10</v>
      </c>
      <c r="B21" s="24">
        <f>'БМЗ-1 (БМЗ-2)'!D24+'БМЗ-1 (БМЗ-2)'!G24+'РТП-25'!D24+Вологдастрой!D24</f>
        <v>1021.1400000000001</v>
      </c>
      <c r="C21" s="20">
        <f>ВОЭК!D24+ВОЭК!G24+Вологдастрой!D24+'Русская баня'!D24+Теплоэнергия!D24</f>
        <v>401.012</v>
      </c>
      <c r="D21" s="24">
        <f t="shared" si="0"/>
        <v>620.12800000000016</v>
      </c>
      <c r="E21" s="24">
        <f>'БМЗ-1 (БМЗ-2)'!J24+'БМЗ-1 (БМЗ-2)'!M24+'РТП-25'!J24+Вологдастрой!J24</f>
        <v>350.97999999999996</v>
      </c>
      <c r="F21" s="24">
        <f>ВОЭК!J24+ВОЭК!M24+Вологдастрой!J24</f>
        <v>144.22</v>
      </c>
      <c r="G21" s="24">
        <f t="shared" si="1"/>
        <v>206.75999999999996</v>
      </c>
    </row>
    <row r="22" spans="1:7">
      <c r="A22" s="12">
        <v>11</v>
      </c>
      <c r="B22" s="24">
        <f>'БМЗ-1 (БМЗ-2)'!D25+'БМЗ-1 (БМЗ-2)'!G25+'РТП-25'!D25+Вологдастрой!D125</f>
        <v>965.52</v>
      </c>
      <c r="C22" s="20">
        <f>ВОЭК!D25+ВОЭК!G25+Вологдастрой!D25+'Русская баня'!D25+Теплоэнергия!D25</f>
        <v>404.62699999999995</v>
      </c>
      <c r="D22" s="24">
        <f t="shared" si="0"/>
        <v>560.89300000000003</v>
      </c>
      <c r="E22" s="24">
        <f>'БМЗ-1 (БМЗ-2)'!J25+'БМЗ-1 (БМЗ-2)'!M25+'РТП-25'!J25+Вологдастрой!J25</f>
        <v>372.12</v>
      </c>
      <c r="F22" s="24">
        <f>ВОЭК!J25+ВОЭК!M25+Вологдастрой!J25</f>
        <v>142.98000000000002</v>
      </c>
      <c r="G22" s="24">
        <f t="shared" si="1"/>
        <v>229.14</v>
      </c>
    </row>
    <row r="23" spans="1:7">
      <c r="A23" s="12">
        <v>12</v>
      </c>
      <c r="B23" s="24">
        <f>'БМЗ-1 (БМЗ-2)'!D26+'БМЗ-1 (БМЗ-2)'!G26+'РТП-25'!D26+Вологдастрой!D26</f>
        <v>1029.92</v>
      </c>
      <c r="C23" s="20">
        <f>ВОЭК!D26+ВОЭК!G26+Вологдастрой!D26+'Русская баня'!D26+Теплоэнергия!D26</f>
        <v>418.84</v>
      </c>
      <c r="D23" s="24">
        <f t="shared" si="0"/>
        <v>611.08000000000015</v>
      </c>
      <c r="E23" s="24">
        <f>'БМЗ-1 (БМЗ-2)'!J26+'БМЗ-1 (БМЗ-2)'!M26+'РТП-25'!J26+Вологдастрой!J26</f>
        <v>340.94</v>
      </c>
      <c r="F23" s="24">
        <f>ВОЭК!J26+ВОЭК!M26+Вологдастрой!J26</f>
        <v>153.38</v>
      </c>
      <c r="G23" s="24">
        <f t="shared" si="1"/>
        <v>187.56</v>
      </c>
    </row>
    <row r="24" spans="1:7">
      <c r="A24" s="12">
        <v>13</v>
      </c>
      <c r="B24" s="24">
        <f>'БМЗ-1 (БМЗ-2)'!D27+'БМЗ-1 (БМЗ-2)'!G27+'РТП-25'!D27+Вологдастрой!D27</f>
        <v>965.44</v>
      </c>
      <c r="C24" s="20">
        <f>ВОЭК!D27+ВОЭК!G27+Вологдастрой!D27+'Русская баня'!D27+Теплоэнергия!D27</f>
        <v>397.15699999999993</v>
      </c>
      <c r="D24" s="24">
        <f t="shared" si="0"/>
        <v>568.28300000000013</v>
      </c>
      <c r="E24" s="24">
        <f>'БМЗ-1 (БМЗ-2)'!J27+'БМЗ-1 (БМЗ-2)'!M27+'РТП-25'!J27+Вологдастрой!J27</f>
        <v>302.91999999999996</v>
      </c>
      <c r="F24" s="24">
        <f>ВОЭК!J27+ВОЭК!M27+Вологдастрой!J27</f>
        <v>135.1</v>
      </c>
      <c r="G24" s="24">
        <f t="shared" si="1"/>
        <v>167.81999999999996</v>
      </c>
    </row>
    <row r="25" spans="1:7">
      <c r="A25" s="12">
        <v>14</v>
      </c>
      <c r="B25" s="24">
        <f>'БМЗ-1 (БМЗ-2)'!D28+'БМЗ-1 (БМЗ-2)'!G28+'РТП-25'!D28+Вологдастрой!D28</f>
        <v>1043.76</v>
      </c>
      <c r="C25" s="20">
        <f>ВОЭК!D28+ВОЭК!G28+Вологдастрой!D28+'Русская баня'!D28+Теплоэнергия!D28</f>
        <v>393.26499999999993</v>
      </c>
      <c r="D25" s="24">
        <f t="shared" si="0"/>
        <v>650.49500000000012</v>
      </c>
      <c r="E25" s="24">
        <f>'БМЗ-1 (БМЗ-2)'!J28+'БМЗ-1 (БМЗ-2)'!M28+'РТП-25'!J28+Вологдастрой!J28</f>
        <v>396.52000000000004</v>
      </c>
      <c r="F25" s="24">
        <f>ВОЭК!J28+ВОЭК!M28+Вологдастрой!J28</f>
        <v>144.04000000000002</v>
      </c>
      <c r="G25" s="24">
        <f t="shared" si="1"/>
        <v>252.48000000000002</v>
      </c>
    </row>
    <row r="26" spans="1:7">
      <c r="A26" s="12">
        <v>15</v>
      </c>
      <c r="B26" s="24">
        <f>'БМЗ-1 (БМЗ-2)'!D29+'БМЗ-1 (БМЗ-2)'!G29+'РТП-25'!D29+Вологдастрой!D29</f>
        <v>1042.8</v>
      </c>
      <c r="C26" s="20">
        <f>ВОЭК!D29+ВОЭК!G29+Вологдастрой!D29+'Русская баня'!D29+Теплоэнергия!D29</f>
        <v>399.19899999999996</v>
      </c>
      <c r="D26" s="24">
        <f t="shared" si="0"/>
        <v>643.601</v>
      </c>
      <c r="E26" s="24">
        <f>'БМЗ-1 (БМЗ-2)'!J29+'БМЗ-1 (БМЗ-2)'!M29+'РТП-25'!J29+Вологдастрой!J29</f>
        <v>397.84000000000003</v>
      </c>
      <c r="F26" s="24">
        <f>ВОЭК!J29+ВОЭК!M29+Вологдастрой!J29</f>
        <v>140.01999999999998</v>
      </c>
      <c r="G26" s="24">
        <f t="shared" si="1"/>
        <v>257.82000000000005</v>
      </c>
    </row>
    <row r="27" spans="1:7">
      <c r="A27" s="12">
        <v>16</v>
      </c>
      <c r="B27" s="24">
        <f>'БМЗ-1 (БМЗ-2)'!D30+'БМЗ-1 (БМЗ-2)'!G30+'РТП-25'!D30+Вологдастрой!D30</f>
        <v>1069.76</v>
      </c>
      <c r="C27" s="20">
        <f>ВОЭК!D30+ВОЭК!G30+Вологдастрой!D30+'Русская баня'!D30+Теплоэнергия!D30</f>
        <v>410.46299999999997</v>
      </c>
      <c r="D27" s="24">
        <f t="shared" si="0"/>
        <v>659.29700000000003</v>
      </c>
      <c r="E27" s="24">
        <f>'БМЗ-1 (БМЗ-2)'!J30+'БМЗ-1 (БМЗ-2)'!M30+'РТП-25'!J30+Вологдастрой!J30</f>
        <v>389.07999999999993</v>
      </c>
      <c r="F27" s="24">
        <f>ВОЭК!J30+ВОЭК!M30+Вологдастрой!J30</f>
        <v>142.24</v>
      </c>
      <c r="G27" s="24">
        <f t="shared" si="1"/>
        <v>246.83999999999992</v>
      </c>
    </row>
    <row r="28" spans="1:7">
      <c r="A28" s="12">
        <v>17</v>
      </c>
      <c r="B28" s="24">
        <f>'БМЗ-1 (БМЗ-2)'!D31+'БМЗ-1 (БМЗ-2)'!G31+'РТП-25'!D31+Вологдастрой!D31</f>
        <v>1048.18</v>
      </c>
      <c r="C28" s="20">
        <f>ВОЭК!D31+ВОЭК!G31+Вологдастрой!D31+'Русская баня'!D31+Теплоэнергия!D31</f>
        <v>431.64800000000002</v>
      </c>
      <c r="D28" s="24">
        <f t="shared" si="0"/>
        <v>616.53200000000004</v>
      </c>
      <c r="E28" s="24">
        <f>'БМЗ-1 (БМЗ-2)'!J31+'БМЗ-1 (БМЗ-2)'!M31+'РТП-25'!J31+Вологдастрой!J31</f>
        <v>335.8</v>
      </c>
      <c r="F28" s="24">
        <f>ВОЭК!J31+ВОЭК!M31+Вологдастрой!J31</f>
        <v>135.34</v>
      </c>
      <c r="G28" s="24">
        <f t="shared" si="1"/>
        <v>200.46</v>
      </c>
    </row>
    <row r="29" spans="1:7">
      <c r="A29" s="12">
        <v>18</v>
      </c>
      <c r="B29" s="24">
        <f>'БМЗ-1 (БМЗ-2)'!D32+'БМЗ-1 (БМЗ-2)'!G32+'РТП-25'!D32+Вологдастрой!D32</f>
        <v>895.95999999999992</v>
      </c>
      <c r="C29" s="20">
        <f>ВОЭК!D32+ВОЭК!G32+Вологдастрой!D32+'Русская баня'!D32+Теплоэнергия!D32</f>
        <v>417.13300000000004</v>
      </c>
      <c r="D29" s="24">
        <f t="shared" si="0"/>
        <v>478.82699999999988</v>
      </c>
      <c r="E29" s="24">
        <f>'БМЗ-1 (БМЗ-2)'!J32+'БМЗ-1 (БМЗ-2)'!M32+'РТП-25'!J32+Вологдастрой!J32</f>
        <v>205.12</v>
      </c>
      <c r="F29" s="24">
        <f>ВОЭК!J32+ВОЭК!M32+Вологдастрой!J32</f>
        <v>120.28</v>
      </c>
      <c r="G29" s="24">
        <f t="shared" si="1"/>
        <v>84.84</v>
      </c>
    </row>
    <row r="30" spans="1:7">
      <c r="A30" s="12">
        <v>19</v>
      </c>
      <c r="B30" s="24">
        <f>'БМЗ-1 (БМЗ-2)'!D33+'БМЗ-1 (БМЗ-2)'!G33+'РТП-25'!D33+Вологдастрой!D33</f>
        <v>841.18000000000006</v>
      </c>
      <c r="C30" s="20">
        <f>ВОЭК!D33+ВОЭК!G33+Вологдастрой!D33+'Русская баня'!D33+Теплоэнергия!D33</f>
        <v>421.64799999999997</v>
      </c>
      <c r="D30" s="24">
        <f t="shared" si="0"/>
        <v>419.5320000000001</v>
      </c>
      <c r="E30" s="24">
        <f>'БМЗ-1 (БМЗ-2)'!J33+'БМЗ-1 (БМЗ-2)'!M33+'РТП-25'!J33+Вологдастрой!J33</f>
        <v>172.14000000000001</v>
      </c>
      <c r="F30" s="24">
        <f>ВОЭК!J33+ВОЭК!M33+Вологдастрой!J33</f>
        <v>100.32000000000002</v>
      </c>
      <c r="G30" s="24">
        <f t="shared" si="1"/>
        <v>71.819999999999993</v>
      </c>
    </row>
    <row r="31" spans="1:7">
      <c r="A31" s="12">
        <v>20</v>
      </c>
      <c r="B31" s="24">
        <f>'БМЗ-1 (БМЗ-2)'!D34+'БМЗ-1 (БМЗ-2)'!G34+'РТП-25'!D34+Вологдастрой!D34</f>
        <v>789.84</v>
      </c>
      <c r="C31" s="20">
        <f>ВОЭК!D34+ВОЭК!G34+Вологдастрой!D34+'Русская баня'!D34+Теплоэнергия!D34</f>
        <v>416.61799999999999</v>
      </c>
      <c r="D31" s="24">
        <f t="shared" si="0"/>
        <v>373.22200000000004</v>
      </c>
      <c r="E31" s="24">
        <f>'БМЗ-1 (БМЗ-2)'!J34+'БМЗ-1 (БМЗ-2)'!M34+'РТП-25'!J34+Вологдастрой!J34</f>
        <v>171.05999999999997</v>
      </c>
      <c r="F31" s="24">
        <f>ВОЭК!J34+ВОЭК!M34+Вологдастрой!J34</f>
        <v>95.34</v>
      </c>
      <c r="G31" s="24">
        <f t="shared" si="1"/>
        <v>75.71999999999997</v>
      </c>
    </row>
    <row r="32" spans="1:7">
      <c r="A32" s="12">
        <v>21</v>
      </c>
      <c r="B32" s="24">
        <f>'БМЗ-1 (БМЗ-2)'!D35+'БМЗ-1 (БМЗ-2)'!G35+'РТП-25'!D35+Вологдастрой!D35</f>
        <v>740.76</v>
      </c>
      <c r="C32" s="20">
        <f>ВОЭК!D35+ВОЭК!G35+Вологдастрой!D35+'Русская баня'!D35+Теплоэнергия!D35</f>
        <v>418.39799999999997</v>
      </c>
      <c r="D32" s="24">
        <f t="shared" si="0"/>
        <v>322.36200000000002</v>
      </c>
      <c r="E32" s="24">
        <f>'БМЗ-1 (БМЗ-2)'!J35+'БМЗ-1 (БМЗ-2)'!M35+'РТП-25'!J35+Вологдастрой!J35</f>
        <v>165.86</v>
      </c>
      <c r="F32" s="24">
        <f>ВОЭК!J35+ВОЭК!M35+Вологдастрой!J35</f>
        <v>90.14</v>
      </c>
      <c r="G32" s="24">
        <f t="shared" si="1"/>
        <v>75.720000000000013</v>
      </c>
    </row>
    <row r="33" spans="1:7">
      <c r="A33" s="12">
        <v>22</v>
      </c>
      <c r="B33" s="24">
        <f>'БМЗ-1 (БМЗ-2)'!D36+'БМЗ-1 (БМЗ-2)'!G36+'РТП-25'!D36+Вологдастрой!D36</f>
        <v>694.74</v>
      </c>
      <c r="C33" s="20">
        <f>ВОЭК!D36+ВОЭК!G36+Вологдастрой!D36+'Русская баня'!D36+Теплоэнергия!D36</f>
        <v>398.83000000000004</v>
      </c>
      <c r="D33" s="24">
        <f t="shared" si="0"/>
        <v>295.90999999999997</v>
      </c>
      <c r="E33" s="24">
        <f>'БМЗ-1 (БМЗ-2)'!J36+'БМЗ-1 (БМЗ-2)'!M36+'РТП-25'!J36+Вологдастрой!J36</f>
        <v>169.07999999999998</v>
      </c>
      <c r="F33" s="24">
        <f>ВОЭК!J36+ВОЭК!M36+Вологдастрой!J36</f>
        <v>91.740000000000009</v>
      </c>
      <c r="G33" s="24">
        <f t="shared" si="1"/>
        <v>77.339999999999975</v>
      </c>
    </row>
    <row r="34" spans="1:7">
      <c r="A34" s="12">
        <v>23</v>
      </c>
      <c r="B34" s="24">
        <f>'БМЗ-1 (БМЗ-2)'!D37+'БМЗ-1 (БМЗ-2)'!G37+'РТП-25'!D37+Вологдастрой!D37</f>
        <v>632.78000000000009</v>
      </c>
      <c r="C34" s="20">
        <f>ВОЭК!D37+ВОЭК!G37+Вологдастрой!D37+'Русская баня'!D37+Теплоэнергия!D37</f>
        <v>355.77199999999999</v>
      </c>
      <c r="D34" s="24">
        <f t="shared" si="0"/>
        <v>277.0080000000001</v>
      </c>
      <c r="E34" s="24">
        <f>'БМЗ-1 (БМЗ-2)'!J37+'БМЗ-1 (БМЗ-2)'!M37+'РТП-25'!J37+Вологдастрой!J37</f>
        <v>166.2</v>
      </c>
      <c r="F34" s="24">
        <f>ВОЭК!J37+ВОЭК!M37+Вологдастрой!J37</f>
        <v>90.66</v>
      </c>
      <c r="G34" s="24">
        <f t="shared" si="1"/>
        <v>75.539999999999992</v>
      </c>
    </row>
    <row r="35" spans="1:7">
      <c r="A35" s="12">
        <v>24</v>
      </c>
      <c r="B35" s="24">
        <f>'БМЗ-1 (БМЗ-2)'!D38+'БМЗ-1 (БМЗ-2)'!G38+'РТП-25'!D38+Вологдастрой!D38</f>
        <v>576.54</v>
      </c>
      <c r="C35" s="20">
        <f>ВОЭК!D38+ВОЭК!G38+Вологдастрой!D38+'Русская баня'!D38+Теплоэнергия!D38</f>
        <v>308.89999999999998</v>
      </c>
      <c r="D35" s="24">
        <f t="shared" si="0"/>
        <v>267.64</v>
      </c>
      <c r="E35" s="24">
        <f>'БМЗ-1 (БМЗ-2)'!J38+'БМЗ-1 (БМЗ-2)'!M38+'РТП-25'!J38+Вологдастрой!J38</f>
        <v>156.47999999999999</v>
      </c>
      <c r="F35" s="24">
        <f>ВОЭК!J38+ВОЭК!M38+Вологдастрой!J38</f>
        <v>89.1</v>
      </c>
      <c r="G35" s="24">
        <f t="shared" si="1"/>
        <v>67.38</v>
      </c>
    </row>
    <row r="36" spans="1:7">
      <c r="A36" s="11" t="s">
        <v>9</v>
      </c>
      <c r="B36" s="24">
        <f>'БМЗ-1 (БМЗ-2)'!D39+'БМЗ-1 (БМЗ-2)'!G39+'РТП-25'!D39+Вологдастрой!D39</f>
        <v>18750.82</v>
      </c>
      <c r="C36" s="20">
        <f>ВОЭК!D39+ВОЭК!G39+Вологдастрой!D39+'Русская баня'!D39+Теплоэнергия!D39</f>
        <v>8593.5319999999992</v>
      </c>
      <c r="D36" s="24">
        <f t="shared" si="0"/>
        <v>10157.288</v>
      </c>
      <c r="E36" s="24">
        <f>SUM(E12:E35)</f>
        <v>5678.7999999999993</v>
      </c>
      <c r="F36" s="24">
        <f>SUM(F12:F35)</f>
        <v>2627.2000000000003</v>
      </c>
      <c r="G36" s="24">
        <f t="shared" si="1"/>
        <v>3051.599999999999</v>
      </c>
    </row>
    <row r="38" spans="1:7" ht="37.5" customHeight="1">
      <c r="A38" s="5" t="s">
        <v>44</v>
      </c>
      <c r="B38" s="5"/>
      <c r="C38" s="5"/>
      <c r="D38" s="5"/>
      <c r="E38" s="5" t="s">
        <v>79</v>
      </c>
      <c r="F38" s="5"/>
      <c r="G38" s="5"/>
    </row>
  </sheetData>
  <mergeCells count="4">
    <mergeCell ref="A7:A10"/>
    <mergeCell ref="B7:G7"/>
    <mergeCell ref="B8:D9"/>
    <mergeCell ref="E8:G9"/>
  </mergeCells>
  <pageMargins left="0.61" right="0.23" top="0.74803149606299213" bottom="0.74803149606299213" header="0.31496062992125984" footer="0.31496062992125984"/>
  <pageSetup paperSize="9" scale="7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topLeftCell="B19" workbookViewId="0">
      <selection activeCell="B10" sqref="B10:D10"/>
    </sheetView>
  </sheetViews>
  <sheetFormatPr defaultRowHeight="15"/>
  <cols>
    <col min="1" max="1" width="6.42578125" style="23" customWidth="1"/>
    <col min="2" max="2" width="11.85546875" style="23" customWidth="1"/>
    <col min="3" max="3" width="9.140625" style="23"/>
    <col min="4" max="4" width="11.42578125" style="23" customWidth="1"/>
    <col min="5" max="5" width="11.28515625" style="23" customWidth="1"/>
    <col min="6" max="6" width="9.140625" style="23"/>
    <col min="7" max="7" width="11.7109375" style="23" customWidth="1"/>
    <col min="8" max="8" width="11.28515625" style="23" customWidth="1"/>
    <col min="9" max="9" width="9.140625" style="23"/>
    <col min="10" max="10" width="12" style="23" customWidth="1"/>
    <col min="11" max="11" width="11" style="23" customWidth="1"/>
    <col min="12" max="12" width="9.140625" style="23"/>
    <col min="13" max="13" width="14.42578125" style="23" customWidth="1"/>
    <col min="14" max="14" width="0.140625" style="23" customWidth="1"/>
    <col min="15" max="16384" width="9.140625" style="23"/>
  </cols>
  <sheetData>
    <row r="1" spans="1:17" s="38" customFormat="1" ht="15.75">
      <c r="A1" s="1" t="s">
        <v>47</v>
      </c>
      <c r="B1" s="23"/>
      <c r="C1" s="23"/>
      <c r="H1" s="13"/>
      <c r="J1" s="13" t="s">
        <v>31</v>
      </c>
      <c r="K1" s="13"/>
    </row>
    <row r="2" spans="1:17" s="38" customFormat="1" ht="11.25" customHeight="1">
      <c r="A2" s="2" t="s">
        <v>0</v>
      </c>
      <c r="B2" s="23"/>
      <c r="C2" s="23"/>
      <c r="J2" s="36" t="s">
        <v>12</v>
      </c>
    </row>
    <row r="3" spans="1:17" s="38" customFormat="1" ht="15.75">
      <c r="A3" s="1" t="s">
        <v>48</v>
      </c>
      <c r="B3" s="23"/>
      <c r="C3" s="23"/>
    </row>
    <row r="4" spans="1:17" ht="15.75">
      <c r="G4" s="3" t="s">
        <v>25</v>
      </c>
      <c r="K4" s="42"/>
    </row>
    <row r="5" spans="1:17" ht="7.5" customHeight="1"/>
    <row r="6" spans="1:17" s="38" customFormat="1">
      <c r="G6" s="43" t="s">
        <v>2</v>
      </c>
    </row>
    <row r="7" spans="1:17" s="38" customFormat="1">
      <c r="G7" s="43" t="s">
        <v>78</v>
      </c>
    </row>
    <row r="8" spans="1:17" s="38" customFormat="1" ht="10.5" customHeight="1">
      <c r="I8" s="43"/>
    </row>
    <row r="9" spans="1:17" s="38" customFormat="1" ht="15.75" customHeight="1">
      <c r="A9" s="185" t="s">
        <v>59</v>
      </c>
      <c r="B9" s="188" t="s">
        <v>3</v>
      </c>
      <c r="C9" s="189"/>
      <c r="D9" s="189"/>
      <c r="E9" s="189"/>
      <c r="F9" s="189"/>
      <c r="G9" s="190"/>
      <c r="H9" s="188" t="s">
        <v>8</v>
      </c>
      <c r="I9" s="189"/>
      <c r="J9" s="189"/>
      <c r="K9" s="189"/>
      <c r="L9" s="189"/>
      <c r="M9" s="190"/>
    </row>
    <row r="10" spans="1:17" s="38" customFormat="1" ht="31.5" customHeight="1">
      <c r="A10" s="186"/>
      <c r="B10" s="191" t="s">
        <v>91</v>
      </c>
      <c r="C10" s="192"/>
      <c r="D10" s="193"/>
      <c r="E10" s="194" t="s">
        <v>90</v>
      </c>
      <c r="F10" s="195"/>
      <c r="G10" s="196"/>
      <c r="H10" s="191" t="s">
        <v>92</v>
      </c>
      <c r="I10" s="192"/>
      <c r="J10" s="193"/>
      <c r="K10" s="194" t="s">
        <v>90</v>
      </c>
      <c r="L10" s="195"/>
      <c r="M10" s="196"/>
      <c r="Q10" s="110"/>
    </row>
    <row r="11" spans="1:17" s="38" customFormat="1" ht="15.75" customHeight="1">
      <c r="A11" s="186"/>
      <c r="B11" s="182" t="s">
        <v>81</v>
      </c>
      <c r="C11" s="183"/>
      <c r="D11" s="184"/>
      <c r="E11" s="182" t="s">
        <v>81</v>
      </c>
      <c r="F11" s="183"/>
      <c r="G11" s="184"/>
      <c r="H11" s="182" t="s">
        <v>81</v>
      </c>
      <c r="I11" s="183"/>
      <c r="J11" s="184"/>
      <c r="K11" s="182" t="s">
        <v>81</v>
      </c>
      <c r="L11" s="183"/>
      <c r="M11" s="184"/>
    </row>
    <row r="12" spans="1:17" s="38" customFormat="1" ht="38.25">
      <c r="A12" s="187"/>
      <c r="B12" s="104" t="s">
        <v>64</v>
      </c>
      <c r="C12" s="105" t="s">
        <v>65</v>
      </c>
      <c r="D12" s="105" t="s">
        <v>66</v>
      </c>
      <c r="E12" s="104" t="s">
        <v>64</v>
      </c>
      <c r="F12" s="105" t="s">
        <v>65</v>
      </c>
      <c r="G12" s="105" t="s">
        <v>66</v>
      </c>
      <c r="H12" s="104" t="s">
        <v>64</v>
      </c>
      <c r="I12" s="105" t="s">
        <v>65</v>
      </c>
      <c r="J12" s="105" t="s">
        <v>66</v>
      </c>
      <c r="K12" s="104" t="s">
        <v>64</v>
      </c>
      <c r="L12" s="105" t="s">
        <v>65</v>
      </c>
      <c r="M12" s="105" t="s">
        <v>66</v>
      </c>
    </row>
    <row r="13" spans="1:17" s="38" customFormat="1">
      <c r="A13" s="93">
        <v>1</v>
      </c>
      <c r="B13" s="93">
        <v>2</v>
      </c>
      <c r="C13" s="93">
        <v>3</v>
      </c>
      <c r="D13" s="93">
        <v>4</v>
      </c>
      <c r="E13" s="93">
        <v>5</v>
      </c>
      <c r="F13" s="93">
        <v>6</v>
      </c>
      <c r="G13" s="93">
        <v>7</v>
      </c>
      <c r="H13" s="93">
        <v>8</v>
      </c>
      <c r="I13" s="93">
        <v>9</v>
      </c>
      <c r="J13" s="106">
        <v>10</v>
      </c>
      <c r="K13" s="93">
        <v>11</v>
      </c>
      <c r="L13" s="93">
        <v>12</v>
      </c>
      <c r="M13" s="93">
        <v>13</v>
      </c>
    </row>
    <row r="14" spans="1:17" s="38" customFormat="1">
      <c r="A14" s="93">
        <v>0</v>
      </c>
      <c r="B14" s="93">
        <v>62.01</v>
      </c>
      <c r="C14" s="93"/>
      <c r="D14" s="93"/>
      <c r="E14" s="93">
        <v>19.8</v>
      </c>
      <c r="F14" s="93"/>
      <c r="G14" s="93"/>
      <c r="H14" s="94">
        <v>47.9</v>
      </c>
      <c r="I14" s="107"/>
      <c r="J14" s="108"/>
      <c r="K14" s="93">
        <v>14.85</v>
      </c>
      <c r="L14" s="93"/>
      <c r="M14" s="93"/>
      <c r="N14" s="93">
        <v>0</v>
      </c>
    </row>
    <row r="15" spans="1:17" s="38" customFormat="1">
      <c r="A15" s="93">
        <v>1</v>
      </c>
      <c r="B15" s="93">
        <f>D15/40+B14</f>
        <v>62.41</v>
      </c>
      <c r="C15" s="93">
        <f>B15-B14</f>
        <v>0.39999999999999858</v>
      </c>
      <c r="D15" s="98">
        <v>16</v>
      </c>
      <c r="E15" s="93">
        <f>G15/40+E14</f>
        <v>20.05</v>
      </c>
      <c r="F15" s="93">
        <f>E15-E14</f>
        <v>0.25</v>
      </c>
      <c r="G15" s="98">
        <v>10</v>
      </c>
      <c r="H15" s="94">
        <f>J15/40+H14</f>
        <v>48.25</v>
      </c>
      <c r="I15" s="93">
        <f>H15-H14</f>
        <v>0.35000000000000142</v>
      </c>
      <c r="J15" s="98">
        <v>14</v>
      </c>
      <c r="K15" s="93">
        <f>M15/40+K14</f>
        <v>15.049999999999999</v>
      </c>
      <c r="L15" s="93">
        <f>K15-K14</f>
        <v>0.19999999999999929</v>
      </c>
      <c r="M15" s="181">
        <v>8</v>
      </c>
      <c r="N15" s="181"/>
    </row>
    <row r="16" spans="1:17" s="38" customFormat="1">
      <c r="A16" s="93">
        <v>2</v>
      </c>
      <c r="B16" s="93">
        <f t="shared" ref="B16:B38" si="0">D16/40+B15</f>
        <v>62.76</v>
      </c>
      <c r="C16" s="93">
        <f t="shared" ref="C16:C38" si="1">B16-B15</f>
        <v>0.35000000000000142</v>
      </c>
      <c r="D16" s="98">
        <v>14</v>
      </c>
      <c r="E16" s="93">
        <f t="shared" ref="E16:E38" si="2">G16/40+E15</f>
        <v>20.25</v>
      </c>
      <c r="F16" s="93">
        <f t="shared" ref="F16:F38" si="3">E16-E15</f>
        <v>0.19999999999999929</v>
      </c>
      <c r="G16" s="98">
        <v>8</v>
      </c>
      <c r="H16" s="94">
        <f t="shared" ref="H16:H38" si="4">J16/40+H15</f>
        <v>48.6</v>
      </c>
      <c r="I16" s="93">
        <f t="shared" ref="I16:I38" si="5">H16-H15</f>
        <v>0.35000000000000142</v>
      </c>
      <c r="J16" s="98">
        <v>14</v>
      </c>
      <c r="K16" s="93">
        <f t="shared" ref="K16:K38" si="6">M16/40+K15</f>
        <v>15.2</v>
      </c>
      <c r="L16" s="93">
        <f t="shared" ref="L16:L38" si="7">K16-K15</f>
        <v>0.15000000000000036</v>
      </c>
      <c r="M16" s="181">
        <v>6</v>
      </c>
      <c r="N16" s="181"/>
    </row>
    <row r="17" spans="1:14" s="38" customFormat="1">
      <c r="A17" s="93">
        <v>3</v>
      </c>
      <c r="B17" s="93">
        <f t="shared" si="0"/>
        <v>63.059999999999995</v>
      </c>
      <c r="C17" s="93">
        <f t="shared" si="1"/>
        <v>0.29999999999999716</v>
      </c>
      <c r="D17" s="98">
        <v>12</v>
      </c>
      <c r="E17" s="93">
        <f t="shared" si="2"/>
        <v>20.5</v>
      </c>
      <c r="F17" s="93">
        <f t="shared" si="3"/>
        <v>0.25</v>
      </c>
      <c r="G17" s="98">
        <v>10</v>
      </c>
      <c r="H17" s="94">
        <f t="shared" si="4"/>
        <v>48.9</v>
      </c>
      <c r="I17" s="93">
        <f t="shared" si="5"/>
        <v>0.29999999999999716</v>
      </c>
      <c r="J17" s="98">
        <v>12</v>
      </c>
      <c r="K17" s="93">
        <f t="shared" si="6"/>
        <v>15.399999999999999</v>
      </c>
      <c r="L17" s="93">
        <f t="shared" si="7"/>
        <v>0.19999999999999929</v>
      </c>
      <c r="M17" s="181">
        <v>8</v>
      </c>
      <c r="N17" s="181"/>
    </row>
    <row r="18" spans="1:14" s="38" customFormat="1">
      <c r="A18" s="93">
        <v>4</v>
      </c>
      <c r="B18" s="93">
        <f t="shared" si="0"/>
        <v>63.41</v>
      </c>
      <c r="C18" s="93">
        <f t="shared" si="1"/>
        <v>0.35000000000000142</v>
      </c>
      <c r="D18" s="98">
        <v>14</v>
      </c>
      <c r="E18" s="93">
        <f t="shared" si="2"/>
        <v>20.75</v>
      </c>
      <c r="F18" s="93">
        <f t="shared" si="3"/>
        <v>0.25</v>
      </c>
      <c r="G18" s="98">
        <v>10</v>
      </c>
      <c r="H18" s="94">
        <f t="shared" si="4"/>
        <v>49.199999999999996</v>
      </c>
      <c r="I18" s="93">
        <f t="shared" si="5"/>
        <v>0.29999999999999716</v>
      </c>
      <c r="J18" s="98">
        <v>12</v>
      </c>
      <c r="K18" s="93">
        <f t="shared" si="6"/>
        <v>15.599999999999998</v>
      </c>
      <c r="L18" s="93">
        <f t="shared" si="7"/>
        <v>0.19999999999999929</v>
      </c>
      <c r="M18" s="181">
        <v>8</v>
      </c>
      <c r="N18" s="181"/>
    </row>
    <row r="19" spans="1:14" s="38" customFormat="1">
      <c r="A19" s="93">
        <v>5</v>
      </c>
      <c r="B19" s="93">
        <f t="shared" si="0"/>
        <v>63.709999999999994</v>
      </c>
      <c r="C19" s="93">
        <f t="shared" si="1"/>
        <v>0.29999999999999716</v>
      </c>
      <c r="D19" s="98">
        <v>12</v>
      </c>
      <c r="E19" s="93">
        <f t="shared" si="2"/>
        <v>20.95</v>
      </c>
      <c r="F19" s="93">
        <f t="shared" si="3"/>
        <v>0.19999999999999929</v>
      </c>
      <c r="G19" s="98">
        <v>8</v>
      </c>
      <c r="H19" s="94">
        <f t="shared" si="4"/>
        <v>49.499999999999993</v>
      </c>
      <c r="I19" s="93">
        <f t="shared" si="5"/>
        <v>0.29999999999999716</v>
      </c>
      <c r="J19" s="98">
        <v>12</v>
      </c>
      <c r="K19" s="93">
        <f t="shared" si="6"/>
        <v>15.799999999999997</v>
      </c>
      <c r="L19" s="93">
        <f t="shared" si="7"/>
        <v>0.19999999999999929</v>
      </c>
      <c r="M19" s="181">
        <v>8</v>
      </c>
      <c r="N19" s="181"/>
    </row>
    <row r="20" spans="1:14" s="38" customFormat="1">
      <c r="A20" s="93">
        <v>6</v>
      </c>
      <c r="B20" s="93">
        <f t="shared" si="0"/>
        <v>64.059999999999988</v>
      </c>
      <c r="C20" s="93">
        <f t="shared" si="1"/>
        <v>0.34999999999999432</v>
      </c>
      <c r="D20" s="98">
        <v>14</v>
      </c>
      <c r="E20" s="93">
        <f t="shared" si="2"/>
        <v>21.099999999999998</v>
      </c>
      <c r="F20" s="93">
        <f t="shared" si="3"/>
        <v>0.14999999999999858</v>
      </c>
      <c r="G20" s="98">
        <v>6</v>
      </c>
      <c r="H20" s="94">
        <f t="shared" si="4"/>
        <v>49.79999999999999</v>
      </c>
      <c r="I20" s="93">
        <f t="shared" si="5"/>
        <v>0.29999999999999716</v>
      </c>
      <c r="J20" s="98">
        <v>12</v>
      </c>
      <c r="K20" s="93">
        <f t="shared" si="6"/>
        <v>15.899999999999997</v>
      </c>
      <c r="L20" s="93">
        <f t="shared" si="7"/>
        <v>9.9999999999999645E-2</v>
      </c>
      <c r="M20" s="181">
        <v>4</v>
      </c>
      <c r="N20" s="181"/>
    </row>
    <row r="21" spans="1:14" s="38" customFormat="1">
      <c r="A21" s="93">
        <v>7</v>
      </c>
      <c r="B21" s="93">
        <f t="shared" si="0"/>
        <v>64.509999999999991</v>
      </c>
      <c r="C21" s="93">
        <f t="shared" si="1"/>
        <v>0.45000000000000284</v>
      </c>
      <c r="D21" s="98">
        <v>18</v>
      </c>
      <c r="E21" s="93">
        <f t="shared" si="2"/>
        <v>21.349999999999998</v>
      </c>
      <c r="F21" s="93">
        <f t="shared" si="3"/>
        <v>0.25</v>
      </c>
      <c r="G21" s="98">
        <v>10</v>
      </c>
      <c r="H21" s="94">
        <f t="shared" si="4"/>
        <v>50.199999999999989</v>
      </c>
      <c r="I21" s="93">
        <f t="shared" si="5"/>
        <v>0.39999999999999858</v>
      </c>
      <c r="J21" s="98">
        <v>16</v>
      </c>
      <c r="K21" s="93">
        <f t="shared" si="6"/>
        <v>16.149999999999999</v>
      </c>
      <c r="L21" s="93">
        <f t="shared" si="7"/>
        <v>0.25000000000000178</v>
      </c>
      <c r="M21" s="181">
        <v>10</v>
      </c>
      <c r="N21" s="181"/>
    </row>
    <row r="22" spans="1:14" s="38" customFormat="1">
      <c r="A22" s="93">
        <v>8</v>
      </c>
      <c r="B22" s="93">
        <f t="shared" si="0"/>
        <v>65.91</v>
      </c>
      <c r="C22" s="93">
        <f t="shared" si="1"/>
        <v>1.4000000000000057</v>
      </c>
      <c r="D22" s="98">
        <v>56</v>
      </c>
      <c r="E22" s="93">
        <f t="shared" si="2"/>
        <v>21.7</v>
      </c>
      <c r="F22" s="93">
        <f t="shared" si="3"/>
        <v>0.35000000000000142</v>
      </c>
      <c r="G22" s="98">
        <v>14</v>
      </c>
      <c r="H22" s="94">
        <f t="shared" si="4"/>
        <v>51.04999999999999</v>
      </c>
      <c r="I22" s="93">
        <f t="shared" si="5"/>
        <v>0.85000000000000142</v>
      </c>
      <c r="J22" s="98">
        <v>34</v>
      </c>
      <c r="K22" s="93">
        <f t="shared" si="6"/>
        <v>16.45</v>
      </c>
      <c r="L22" s="93">
        <f t="shared" si="7"/>
        <v>0.30000000000000071</v>
      </c>
      <c r="M22" s="181">
        <v>12</v>
      </c>
      <c r="N22" s="181"/>
    </row>
    <row r="23" spans="1:14" s="38" customFormat="1">
      <c r="A23" s="93">
        <v>9</v>
      </c>
      <c r="B23" s="93">
        <f t="shared" si="0"/>
        <v>67.66</v>
      </c>
      <c r="C23" s="93">
        <f t="shared" si="1"/>
        <v>1.75</v>
      </c>
      <c r="D23" s="98">
        <v>70</v>
      </c>
      <c r="E23" s="93">
        <f t="shared" si="2"/>
        <v>22.05</v>
      </c>
      <c r="F23" s="93">
        <f t="shared" si="3"/>
        <v>0.35000000000000142</v>
      </c>
      <c r="G23" s="98">
        <v>14</v>
      </c>
      <c r="H23" s="94">
        <f t="shared" si="4"/>
        <v>52.099999999999987</v>
      </c>
      <c r="I23" s="93">
        <f t="shared" si="5"/>
        <v>1.0499999999999972</v>
      </c>
      <c r="J23" s="98">
        <v>42</v>
      </c>
      <c r="K23" s="93">
        <f t="shared" si="6"/>
        <v>16.75</v>
      </c>
      <c r="L23" s="93">
        <f t="shared" si="7"/>
        <v>0.30000000000000071</v>
      </c>
      <c r="M23" s="181">
        <v>12</v>
      </c>
      <c r="N23" s="181"/>
    </row>
    <row r="24" spans="1:14" s="38" customFormat="1">
      <c r="A24" s="93">
        <v>10</v>
      </c>
      <c r="B24" s="93">
        <f t="shared" si="0"/>
        <v>69.56</v>
      </c>
      <c r="C24" s="93">
        <f t="shared" si="1"/>
        <v>1.9000000000000057</v>
      </c>
      <c r="D24" s="98">
        <v>76</v>
      </c>
      <c r="E24" s="93">
        <f t="shared" si="2"/>
        <v>22.400000000000002</v>
      </c>
      <c r="F24" s="93">
        <f t="shared" si="3"/>
        <v>0.35000000000000142</v>
      </c>
      <c r="G24" s="98">
        <v>14</v>
      </c>
      <c r="H24" s="94">
        <f t="shared" si="4"/>
        <v>53.199999999999989</v>
      </c>
      <c r="I24" s="93">
        <f t="shared" si="5"/>
        <v>1.1000000000000014</v>
      </c>
      <c r="J24" s="98">
        <v>44</v>
      </c>
      <c r="K24" s="93">
        <f t="shared" si="6"/>
        <v>17.05</v>
      </c>
      <c r="L24" s="93">
        <f t="shared" si="7"/>
        <v>0.30000000000000071</v>
      </c>
      <c r="M24" s="181">
        <v>12</v>
      </c>
      <c r="N24" s="181"/>
    </row>
    <row r="25" spans="1:14" s="38" customFormat="1">
      <c r="A25" s="93">
        <v>11</v>
      </c>
      <c r="B25" s="93">
        <f t="shared" si="0"/>
        <v>71.510000000000005</v>
      </c>
      <c r="C25" s="93">
        <f t="shared" si="1"/>
        <v>1.9500000000000028</v>
      </c>
      <c r="D25" s="98">
        <v>78</v>
      </c>
      <c r="E25" s="93">
        <f t="shared" si="2"/>
        <v>22.950000000000003</v>
      </c>
      <c r="F25" s="93">
        <f t="shared" si="3"/>
        <v>0.55000000000000071</v>
      </c>
      <c r="G25" s="98">
        <v>22</v>
      </c>
      <c r="H25" s="94">
        <f t="shared" si="4"/>
        <v>54.449999999999989</v>
      </c>
      <c r="I25" s="93">
        <f t="shared" si="5"/>
        <v>1.25</v>
      </c>
      <c r="J25" s="98">
        <v>50</v>
      </c>
      <c r="K25" s="93">
        <f t="shared" si="6"/>
        <v>17.5</v>
      </c>
      <c r="L25" s="93">
        <f t="shared" si="7"/>
        <v>0.44999999999999929</v>
      </c>
      <c r="M25" s="181">
        <v>18</v>
      </c>
      <c r="N25" s="181"/>
    </row>
    <row r="26" spans="1:14" s="38" customFormat="1">
      <c r="A26" s="93">
        <v>12</v>
      </c>
      <c r="B26" s="93">
        <f t="shared" si="0"/>
        <v>73.660000000000011</v>
      </c>
      <c r="C26" s="93">
        <f t="shared" si="1"/>
        <v>2.1500000000000057</v>
      </c>
      <c r="D26" s="98">
        <v>86</v>
      </c>
      <c r="E26" s="93">
        <f t="shared" si="2"/>
        <v>23.300000000000004</v>
      </c>
      <c r="F26" s="93">
        <f t="shared" si="3"/>
        <v>0.35000000000000142</v>
      </c>
      <c r="G26" s="98">
        <v>14</v>
      </c>
      <c r="H26" s="94">
        <f t="shared" si="4"/>
        <v>55.699999999999989</v>
      </c>
      <c r="I26" s="93">
        <f t="shared" si="5"/>
        <v>1.25</v>
      </c>
      <c r="J26" s="98">
        <v>50</v>
      </c>
      <c r="K26" s="93">
        <f t="shared" si="6"/>
        <v>17.8</v>
      </c>
      <c r="L26" s="93">
        <f t="shared" si="7"/>
        <v>0.30000000000000071</v>
      </c>
      <c r="M26" s="181">
        <v>12</v>
      </c>
      <c r="N26" s="181"/>
    </row>
    <row r="27" spans="1:14" s="38" customFormat="1">
      <c r="A27" s="93">
        <v>13</v>
      </c>
      <c r="B27" s="93">
        <f t="shared" si="0"/>
        <v>75.710000000000008</v>
      </c>
      <c r="C27" s="93">
        <f t="shared" si="1"/>
        <v>2.0499999999999972</v>
      </c>
      <c r="D27" s="98">
        <v>82</v>
      </c>
      <c r="E27" s="93">
        <f t="shared" si="2"/>
        <v>23.600000000000005</v>
      </c>
      <c r="F27" s="93">
        <f t="shared" si="3"/>
        <v>0.30000000000000071</v>
      </c>
      <c r="G27" s="98">
        <v>12</v>
      </c>
      <c r="H27" s="94">
        <f t="shared" si="4"/>
        <v>56.849999999999987</v>
      </c>
      <c r="I27" s="93">
        <f t="shared" si="5"/>
        <v>1.1499999999999986</v>
      </c>
      <c r="J27" s="98">
        <v>46</v>
      </c>
      <c r="K27" s="93">
        <f t="shared" si="6"/>
        <v>18.05</v>
      </c>
      <c r="L27" s="93">
        <f t="shared" si="7"/>
        <v>0.25</v>
      </c>
      <c r="M27" s="181">
        <v>10</v>
      </c>
      <c r="N27" s="181"/>
    </row>
    <row r="28" spans="1:14" s="38" customFormat="1">
      <c r="A28" s="93">
        <v>14</v>
      </c>
      <c r="B28" s="93">
        <f t="shared" si="0"/>
        <v>77.660000000000011</v>
      </c>
      <c r="C28" s="93">
        <f t="shared" si="1"/>
        <v>1.9500000000000028</v>
      </c>
      <c r="D28" s="98">
        <v>78</v>
      </c>
      <c r="E28" s="93">
        <f t="shared" si="2"/>
        <v>24.250000000000004</v>
      </c>
      <c r="F28" s="93">
        <f t="shared" si="3"/>
        <v>0.64999999999999858</v>
      </c>
      <c r="G28" s="98">
        <v>26</v>
      </c>
      <c r="H28" s="94">
        <f t="shared" si="4"/>
        <v>57.849999999999987</v>
      </c>
      <c r="I28" s="93">
        <f t="shared" si="5"/>
        <v>1</v>
      </c>
      <c r="J28" s="98">
        <v>40</v>
      </c>
      <c r="K28" s="93">
        <f t="shared" si="6"/>
        <v>18.400000000000002</v>
      </c>
      <c r="L28" s="93">
        <f t="shared" si="7"/>
        <v>0.35000000000000142</v>
      </c>
      <c r="M28" s="181">
        <v>14</v>
      </c>
      <c r="N28" s="181"/>
    </row>
    <row r="29" spans="1:14" s="38" customFormat="1">
      <c r="A29" s="93">
        <v>15</v>
      </c>
      <c r="B29" s="93">
        <f t="shared" si="0"/>
        <v>79.560000000000016</v>
      </c>
      <c r="C29" s="93">
        <f t="shared" si="1"/>
        <v>1.9000000000000057</v>
      </c>
      <c r="D29" s="98">
        <v>76</v>
      </c>
      <c r="E29" s="93">
        <f t="shared" si="2"/>
        <v>24.950000000000003</v>
      </c>
      <c r="F29" s="93">
        <f t="shared" si="3"/>
        <v>0.69999999999999929</v>
      </c>
      <c r="G29" s="98">
        <v>28</v>
      </c>
      <c r="H29" s="94">
        <f t="shared" si="4"/>
        <v>58.849999999999987</v>
      </c>
      <c r="I29" s="93">
        <f t="shared" si="5"/>
        <v>1</v>
      </c>
      <c r="J29" s="98">
        <v>40</v>
      </c>
      <c r="K29" s="93">
        <f t="shared" si="6"/>
        <v>18.750000000000004</v>
      </c>
      <c r="L29" s="93">
        <f t="shared" si="7"/>
        <v>0.35000000000000142</v>
      </c>
      <c r="M29" s="181">
        <v>14</v>
      </c>
      <c r="N29" s="181"/>
    </row>
    <row r="30" spans="1:14" s="38" customFormat="1">
      <c r="A30" s="93">
        <v>16</v>
      </c>
      <c r="B30" s="93">
        <f t="shared" si="0"/>
        <v>81.360000000000014</v>
      </c>
      <c r="C30" s="93">
        <f t="shared" si="1"/>
        <v>1.7999999999999972</v>
      </c>
      <c r="D30" s="98">
        <v>72</v>
      </c>
      <c r="E30" s="93">
        <f t="shared" si="2"/>
        <v>25.650000000000002</v>
      </c>
      <c r="F30" s="93">
        <f t="shared" si="3"/>
        <v>0.69999999999999929</v>
      </c>
      <c r="G30" s="98">
        <v>28</v>
      </c>
      <c r="H30" s="94">
        <f t="shared" si="4"/>
        <v>59.699999999999989</v>
      </c>
      <c r="I30" s="93">
        <f t="shared" si="5"/>
        <v>0.85000000000000142</v>
      </c>
      <c r="J30" s="98">
        <v>34</v>
      </c>
      <c r="K30" s="93">
        <f t="shared" si="6"/>
        <v>19.200000000000003</v>
      </c>
      <c r="L30" s="93">
        <f t="shared" si="7"/>
        <v>0.44999999999999929</v>
      </c>
      <c r="M30" s="181">
        <v>18</v>
      </c>
      <c r="N30" s="181"/>
    </row>
    <row r="31" spans="1:14" s="38" customFormat="1">
      <c r="A31" s="93">
        <v>17</v>
      </c>
      <c r="B31" s="93">
        <f t="shared" si="0"/>
        <v>83.060000000000016</v>
      </c>
      <c r="C31" s="93">
        <f t="shared" si="1"/>
        <v>1.7000000000000028</v>
      </c>
      <c r="D31" s="98">
        <v>68</v>
      </c>
      <c r="E31" s="93">
        <f t="shared" si="2"/>
        <v>26.35</v>
      </c>
      <c r="F31" s="93">
        <f t="shared" si="3"/>
        <v>0.69999999999999929</v>
      </c>
      <c r="G31" s="98">
        <v>28</v>
      </c>
      <c r="H31" s="94">
        <f t="shared" si="4"/>
        <v>60.499999999999986</v>
      </c>
      <c r="I31" s="93">
        <f t="shared" si="5"/>
        <v>0.79999999999999716</v>
      </c>
      <c r="J31" s="98">
        <v>32</v>
      </c>
      <c r="K31" s="93">
        <f t="shared" si="6"/>
        <v>19.750000000000004</v>
      </c>
      <c r="L31" s="93">
        <f t="shared" si="7"/>
        <v>0.55000000000000071</v>
      </c>
      <c r="M31" s="181">
        <v>22</v>
      </c>
      <c r="N31" s="181"/>
    </row>
    <row r="32" spans="1:14" s="38" customFormat="1">
      <c r="A32" s="93">
        <v>18</v>
      </c>
      <c r="B32" s="93">
        <f t="shared" si="0"/>
        <v>84.660000000000011</v>
      </c>
      <c r="C32" s="93">
        <f t="shared" si="1"/>
        <v>1.5999999999999943</v>
      </c>
      <c r="D32" s="98">
        <v>64</v>
      </c>
      <c r="E32" s="93">
        <f t="shared" si="2"/>
        <v>26.75</v>
      </c>
      <c r="F32" s="93">
        <f t="shared" si="3"/>
        <v>0.39999999999999858</v>
      </c>
      <c r="G32" s="98">
        <v>16</v>
      </c>
      <c r="H32" s="94">
        <f t="shared" si="4"/>
        <v>61.099999999999987</v>
      </c>
      <c r="I32" s="93">
        <f t="shared" si="5"/>
        <v>0.60000000000000142</v>
      </c>
      <c r="J32" s="98">
        <v>24</v>
      </c>
      <c r="K32" s="93">
        <f t="shared" si="6"/>
        <v>20.100000000000005</v>
      </c>
      <c r="L32" s="93">
        <f t="shared" si="7"/>
        <v>0.35000000000000142</v>
      </c>
      <c r="M32" s="181">
        <v>14</v>
      </c>
      <c r="N32" s="181"/>
    </row>
    <row r="33" spans="1:14" s="38" customFormat="1">
      <c r="A33" s="93">
        <v>19</v>
      </c>
      <c r="B33" s="93">
        <f t="shared" si="0"/>
        <v>85.960000000000008</v>
      </c>
      <c r="C33" s="93">
        <f t="shared" si="1"/>
        <v>1.2999999999999972</v>
      </c>
      <c r="D33" s="98">
        <v>52</v>
      </c>
      <c r="E33" s="93">
        <f t="shared" si="2"/>
        <v>27.1</v>
      </c>
      <c r="F33" s="93">
        <f t="shared" si="3"/>
        <v>0.35000000000000142</v>
      </c>
      <c r="G33" s="98">
        <v>14</v>
      </c>
      <c r="H33" s="94">
        <f t="shared" si="4"/>
        <v>61.54999999999999</v>
      </c>
      <c r="I33" s="93">
        <f t="shared" si="5"/>
        <v>0.45000000000000284</v>
      </c>
      <c r="J33" s="98">
        <v>18</v>
      </c>
      <c r="K33" s="93">
        <f t="shared" si="6"/>
        <v>20.400000000000006</v>
      </c>
      <c r="L33" s="93">
        <f t="shared" si="7"/>
        <v>0.30000000000000071</v>
      </c>
      <c r="M33" s="181">
        <v>12</v>
      </c>
      <c r="N33" s="181"/>
    </row>
    <row r="34" spans="1:14" s="38" customFormat="1">
      <c r="A34" s="93">
        <v>20</v>
      </c>
      <c r="B34" s="93">
        <f t="shared" si="0"/>
        <v>87.26</v>
      </c>
      <c r="C34" s="93">
        <f t="shared" si="1"/>
        <v>1.2999999999999972</v>
      </c>
      <c r="D34" s="98">
        <v>52</v>
      </c>
      <c r="E34" s="93">
        <f t="shared" si="2"/>
        <v>27.35</v>
      </c>
      <c r="F34" s="93">
        <f t="shared" si="3"/>
        <v>0.25</v>
      </c>
      <c r="G34" s="98">
        <v>10</v>
      </c>
      <c r="H34" s="94">
        <f t="shared" si="4"/>
        <v>61.999999999999993</v>
      </c>
      <c r="I34" s="93">
        <f t="shared" si="5"/>
        <v>0.45000000000000284</v>
      </c>
      <c r="J34" s="98">
        <v>18</v>
      </c>
      <c r="K34" s="93">
        <f t="shared" si="6"/>
        <v>20.600000000000005</v>
      </c>
      <c r="L34" s="93">
        <f t="shared" si="7"/>
        <v>0.19999999999999929</v>
      </c>
      <c r="M34" s="181">
        <v>8</v>
      </c>
      <c r="N34" s="181"/>
    </row>
    <row r="35" spans="1:14" s="38" customFormat="1">
      <c r="A35" s="93">
        <v>21</v>
      </c>
      <c r="B35" s="93">
        <f t="shared" si="0"/>
        <v>88.51</v>
      </c>
      <c r="C35" s="93">
        <f t="shared" si="1"/>
        <v>1.25</v>
      </c>
      <c r="D35" s="98">
        <v>50</v>
      </c>
      <c r="E35" s="93">
        <f t="shared" si="2"/>
        <v>27.55</v>
      </c>
      <c r="F35" s="93">
        <f t="shared" si="3"/>
        <v>0.19999999999999929</v>
      </c>
      <c r="G35" s="98">
        <v>8</v>
      </c>
      <c r="H35" s="94">
        <f t="shared" si="4"/>
        <v>62.399999999999991</v>
      </c>
      <c r="I35" s="93">
        <f t="shared" si="5"/>
        <v>0.39999999999999858</v>
      </c>
      <c r="J35" s="98">
        <v>16</v>
      </c>
      <c r="K35" s="93">
        <f t="shared" si="6"/>
        <v>20.750000000000004</v>
      </c>
      <c r="L35" s="93">
        <f t="shared" si="7"/>
        <v>0.14999999999999858</v>
      </c>
      <c r="M35" s="181">
        <v>6</v>
      </c>
      <c r="N35" s="181"/>
    </row>
    <row r="36" spans="1:14" s="38" customFormat="1">
      <c r="A36" s="93">
        <v>22</v>
      </c>
      <c r="B36" s="93">
        <f t="shared" si="0"/>
        <v>89.26</v>
      </c>
      <c r="C36" s="93">
        <f t="shared" si="1"/>
        <v>0.75</v>
      </c>
      <c r="D36" s="98">
        <v>30</v>
      </c>
      <c r="E36" s="93">
        <f t="shared" si="2"/>
        <v>27.75</v>
      </c>
      <c r="F36" s="93">
        <f t="shared" si="3"/>
        <v>0.19999999999999929</v>
      </c>
      <c r="G36" s="98">
        <v>8</v>
      </c>
      <c r="H36" s="94">
        <f t="shared" si="4"/>
        <v>62.699999999999989</v>
      </c>
      <c r="I36" s="93">
        <f t="shared" si="5"/>
        <v>0.29999999999999716</v>
      </c>
      <c r="J36" s="98">
        <v>12</v>
      </c>
      <c r="K36" s="93">
        <f t="shared" si="6"/>
        <v>20.850000000000005</v>
      </c>
      <c r="L36" s="93">
        <f t="shared" si="7"/>
        <v>0.10000000000000142</v>
      </c>
      <c r="M36" s="181">
        <v>4</v>
      </c>
      <c r="N36" s="181"/>
    </row>
    <row r="37" spans="1:14" s="38" customFormat="1">
      <c r="A37" s="93">
        <v>23</v>
      </c>
      <c r="B37" s="93">
        <f t="shared" si="0"/>
        <v>90.01</v>
      </c>
      <c r="C37" s="93">
        <f t="shared" si="1"/>
        <v>0.75</v>
      </c>
      <c r="D37" s="98">
        <v>30</v>
      </c>
      <c r="E37" s="93">
        <f t="shared" si="2"/>
        <v>27.95</v>
      </c>
      <c r="F37" s="93">
        <f t="shared" si="3"/>
        <v>0.19999999999999929</v>
      </c>
      <c r="G37" s="98">
        <v>8</v>
      </c>
      <c r="H37" s="94">
        <f t="shared" si="4"/>
        <v>62.949999999999989</v>
      </c>
      <c r="I37" s="93">
        <f t="shared" si="5"/>
        <v>0.25</v>
      </c>
      <c r="J37" s="98">
        <v>10</v>
      </c>
      <c r="K37" s="93">
        <f t="shared" si="6"/>
        <v>20.950000000000006</v>
      </c>
      <c r="L37" s="93">
        <f t="shared" si="7"/>
        <v>0.10000000000000142</v>
      </c>
      <c r="M37" s="181">
        <v>4</v>
      </c>
      <c r="N37" s="181"/>
    </row>
    <row r="38" spans="1:14" s="38" customFormat="1">
      <c r="A38" s="93">
        <v>24</v>
      </c>
      <c r="B38" s="93">
        <f t="shared" si="0"/>
        <v>90.710000000000008</v>
      </c>
      <c r="C38" s="93">
        <f t="shared" si="1"/>
        <v>0.70000000000000284</v>
      </c>
      <c r="D38" s="98">
        <v>28</v>
      </c>
      <c r="E38" s="93">
        <f t="shared" si="2"/>
        <v>28.099999999999998</v>
      </c>
      <c r="F38" s="93">
        <f t="shared" si="3"/>
        <v>0.14999999999999858</v>
      </c>
      <c r="G38" s="98">
        <v>6</v>
      </c>
      <c r="H38" s="94">
        <f t="shared" si="4"/>
        <v>63.199999999999989</v>
      </c>
      <c r="I38" s="93">
        <f t="shared" si="5"/>
        <v>0.25</v>
      </c>
      <c r="J38" s="98">
        <v>10</v>
      </c>
      <c r="K38" s="93">
        <f t="shared" si="6"/>
        <v>21.050000000000008</v>
      </c>
      <c r="L38" s="93">
        <f t="shared" si="7"/>
        <v>0.10000000000000142</v>
      </c>
      <c r="M38" s="181">
        <v>4</v>
      </c>
      <c r="N38" s="181"/>
    </row>
    <row r="39" spans="1:14" s="38" customFormat="1">
      <c r="A39" s="93" t="s">
        <v>67</v>
      </c>
      <c r="B39" s="93"/>
      <c r="C39" s="93">
        <f>SUM(C15:C38)</f>
        <v>28.70000000000001</v>
      </c>
      <c r="D39" s="101">
        <f>SUM(D15:D38)</f>
        <v>1148</v>
      </c>
      <c r="E39" s="93"/>
      <c r="F39" s="93">
        <f>SUM(F15:F38)</f>
        <v>8.2999999999999972</v>
      </c>
      <c r="G39" s="101">
        <f>SUM(G15:G38)</f>
        <v>332</v>
      </c>
      <c r="H39" s="93"/>
      <c r="I39" s="93">
        <f>SUM(I15:I38)</f>
        <v>15.29999999999999</v>
      </c>
      <c r="J39" s="101">
        <f>SUM(J15:J38)</f>
        <v>612</v>
      </c>
      <c r="K39" s="93"/>
      <c r="L39" s="93">
        <f>SUM(L15:L38)</f>
        <v>6.2000000000000082</v>
      </c>
      <c r="M39" s="101">
        <f>SUM(M15:M38)</f>
        <v>248</v>
      </c>
      <c r="N39" s="100"/>
    </row>
    <row r="40" spans="1:14" ht="23.25" customHeight="1"/>
    <row r="41" spans="1:14" ht="35.25" customHeight="1">
      <c r="B41" s="5" t="s">
        <v>40</v>
      </c>
      <c r="I41" s="23" t="s">
        <v>79</v>
      </c>
    </row>
  </sheetData>
  <mergeCells count="35">
    <mergeCell ref="M36:N36"/>
    <mergeCell ref="M37:N37"/>
    <mergeCell ref="M38:N38"/>
    <mergeCell ref="M15:N15"/>
    <mergeCell ref="M31:N31"/>
    <mergeCell ref="M32:N32"/>
    <mergeCell ref="M33:N33"/>
    <mergeCell ref="M34:N34"/>
    <mergeCell ref="M35:N35"/>
    <mergeCell ref="M26:N26"/>
    <mergeCell ref="M27:N27"/>
    <mergeCell ref="M28:N28"/>
    <mergeCell ref="M29:N29"/>
    <mergeCell ref="M30:N30"/>
    <mergeCell ref="M21:N21"/>
    <mergeCell ref="M22:N22"/>
    <mergeCell ref="M23:N23"/>
    <mergeCell ref="M24:N24"/>
    <mergeCell ref="M25:N25"/>
    <mergeCell ref="M16:N16"/>
    <mergeCell ref="M17:N17"/>
    <mergeCell ref="M18:N18"/>
    <mergeCell ref="M19:N19"/>
    <mergeCell ref="M20:N20"/>
    <mergeCell ref="K11:M11"/>
    <mergeCell ref="A9:A12"/>
    <mergeCell ref="B9:G9"/>
    <mergeCell ref="H9:M9"/>
    <mergeCell ref="B10:D10"/>
    <mergeCell ref="E10:G10"/>
    <mergeCell ref="H10:J10"/>
    <mergeCell ref="K10:M10"/>
    <mergeCell ref="B11:D11"/>
    <mergeCell ref="E11:G11"/>
    <mergeCell ref="H11:J11"/>
  </mergeCells>
  <pageMargins left="0.70866141732283472" right="0.51181102362204722" top="0.37" bottom="0.39" header="0.24" footer="0.31496062992125984"/>
  <pageSetup paperSize="9" scale="8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42"/>
  <sheetViews>
    <sheetView workbookViewId="0">
      <selection activeCell="A42" sqref="A42:Q42"/>
    </sheetView>
  </sheetViews>
  <sheetFormatPr defaultRowHeight="15"/>
  <cols>
    <col min="1" max="1" width="6.28515625" customWidth="1"/>
    <col min="2" max="2" width="9.85546875" customWidth="1"/>
    <col min="5" max="5" width="11.42578125" customWidth="1"/>
    <col min="6" max="6" width="10" customWidth="1"/>
    <col min="10" max="10" width="9.5703125" customWidth="1"/>
    <col min="14" max="14" width="10.140625" customWidth="1"/>
  </cols>
  <sheetData>
    <row r="1" spans="1:17">
      <c r="A1" s="57"/>
      <c r="B1" s="197" t="s">
        <v>43</v>
      </c>
      <c r="C1" s="198"/>
      <c r="D1" s="198"/>
      <c r="E1" s="198"/>
      <c r="F1" s="58"/>
      <c r="G1" s="57"/>
      <c r="H1" s="57"/>
      <c r="I1" s="57"/>
      <c r="J1" s="59"/>
      <c r="K1" s="60"/>
      <c r="L1" s="60"/>
      <c r="M1" s="60"/>
      <c r="N1" s="61" t="s">
        <v>50</v>
      </c>
      <c r="O1" s="62"/>
      <c r="P1" s="60"/>
      <c r="Q1" s="60"/>
    </row>
    <row r="2" spans="1:17">
      <c r="A2" s="199" t="s">
        <v>51</v>
      </c>
      <c r="B2" s="200"/>
      <c r="C2" s="200"/>
      <c r="D2" s="200"/>
      <c r="E2" s="200"/>
      <c r="F2" s="57"/>
      <c r="G2" s="57"/>
      <c r="H2" s="57"/>
      <c r="I2" s="57"/>
      <c r="J2" s="57"/>
      <c r="K2" s="57"/>
      <c r="L2" s="57"/>
      <c r="M2" s="57"/>
      <c r="N2" s="201" t="s">
        <v>52</v>
      </c>
      <c r="O2" s="202"/>
      <c r="P2" s="202"/>
      <c r="Q2" s="202"/>
    </row>
    <row r="3" spans="1:17">
      <c r="A3" s="57"/>
      <c r="B3" s="57"/>
      <c r="C3" s="57"/>
      <c r="D3" s="57"/>
      <c r="E3" s="57"/>
      <c r="F3" s="57"/>
      <c r="G3" s="57" t="s">
        <v>53</v>
      </c>
      <c r="H3" s="57"/>
      <c r="I3" s="57"/>
      <c r="J3" s="57"/>
      <c r="K3" s="57"/>
      <c r="L3" s="57"/>
      <c r="M3" s="57"/>
      <c r="N3" s="63"/>
      <c r="O3" s="64" t="s">
        <v>54</v>
      </c>
      <c r="P3" s="63"/>
      <c r="Q3" s="63"/>
    </row>
    <row r="4" spans="1:17" ht="15.75">
      <c r="A4" s="57"/>
      <c r="B4" s="203" t="s">
        <v>55</v>
      </c>
      <c r="C4" s="203"/>
      <c r="D4" s="203"/>
      <c r="E4" s="203"/>
      <c r="F4" s="57"/>
      <c r="G4" s="204" t="s">
        <v>56</v>
      </c>
      <c r="H4" s="204"/>
      <c r="I4" s="204"/>
      <c r="J4" s="204"/>
      <c r="K4" s="204"/>
      <c r="L4" s="65"/>
      <c r="M4" s="57"/>
      <c r="N4" s="205"/>
      <c r="O4" s="206"/>
      <c r="P4" s="206"/>
      <c r="Q4" s="206"/>
    </row>
    <row r="5" spans="1:17">
      <c r="A5" s="199" t="s">
        <v>57</v>
      </c>
      <c r="B5" s="208"/>
      <c r="C5" s="208"/>
      <c r="D5" s="208"/>
      <c r="E5" s="208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</row>
    <row r="6" spans="1:17">
      <c r="A6" s="66"/>
      <c r="B6" s="66"/>
      <c r="C6" s="66"/>
      <c r="D6" s="66"/>
      <c r="E6" s="209" t="s">
        <v>58</v>
      </c>
      <c r="F6" s="209"/>
      <c r="G6" s="209"/>
      <c r="H6" s="209"/>
      <c r="I6" s="209"/>
      <c r="J6" s="209"/>
      <c r="K6" s="209"/>
      <c r="L6" s="209"/>
      <c r="M6" s="209"/>
      <c r="N6" s="209"/>
      <c r="O6" s="66"/>
      <c r="P6" s="66"/>
      <c r="Q6" s="66"/>
    </row>
    <row r="7" spans="1:17">
      <c r="A7" s="66"/>
      <c r="B7" s="66"/>
      <c r="C7" s="66"/>
      <c r="D7" s="66"/>
      <c r="E7" s="210" t="s">
        <v>75</v>
      </c>
      <c r="F7" s="210"/>
      <c r="G7" s="210"/>
      <c r="H7" s="210"/>
      <c r="I7" s="210"/>
      <c r="J7" s="210"/>
      <c r="K7" s="210"/>
      <c r="L7" s="210"/>
      <c r="M7" s="210"/>
      <c r="N7" s="210"/>
      <c r="O7" s="66"/>
      <c r="P7" s="66"/>
      <c r="Q7" s="66"/>
    </row>
    <row r="8" spans="1:17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</row>
    <row r="9" spans="1:17">
      <c r="A9" s="211" t="s">
        <v>59</v>
      </c>
      <c r="B9" s="214" t="s">
        <v>3</v>
      </c>
      <c r="C9" s="215"/>
      <c r="D9" s="215"/>
      <c r="E9" s="215"/>
      <c r="F9" s="215"/>
      <c r="G9" s="215"/>
      <c r="H9" s="215"/>
      <c r="I9" s="216"/>
      <c r="J9" s="214" t="s">
        <v>8</v>
      </c>
      <c r="K9" s="215"/>
      <c r="L9" s="215"/>
      <c r="M9" s="215"/>
      <c r="N9" s="215"/>
      <c r="O9" s="215"/>
      <c r="P9" s="215"/>
      <c r="Q9" s="216"/>
    </row>
    <row r="10" spans="1:17">
      <c r="A10" s="212"/>
      <c r="B10" s="217" t="s">
        <v>60</v>
      </c>
      <c r="C10" s="218"/>
      <c r="D10" s="218"/>
      <c r="E10" s="219"/>
      <c r="F10" s="220" t="s">
        <v>61</v>
      </c>
      <c r="G10" s="221"/>
      <c r="H10" s="221"/>
      <c r="I10" s="222"/>
      <c r="J10" s="220" t="str">
        <f>B10</f>
        <v>ТП-682 Т1</v>
      </c>
      <c r="K10" s="221"/>
      <c r="L10" s="221"/>
      <c r="M10" s="222"/>
      <c r="N10" s="214" t="str">
        <f>F10</f>
        <v>ТП-682 Т2</v>
      </c>
      <c r="O10" s="215"/>
      <c r="P10" s="215"/>
      <c r="Q10" s="216"/>
    </row>
    <row r="11" spans="1:17">
      <c r="A11" s="212"/>
      <c r="B11" s="223" t="s">
        <v>62</v>
      </c>
      <c r="C11" s="224"/>
      <c r="D11" s="57"/>
      <c r="E11" s="81"/>
      <c r="F11" s="214" t="s">
        <v>63</v>
      </c>
      <c r="G11" s="215"/>
      <c r="H11" s="82"/>
      <c r="I11" s="83"/>
      <c r="J11" s="214" t="s">
        <v>63</v>
      </c>
      <c r="K11" s="215"/>
      <c r="L11" s="82"/>
      <c r="M11" s="83"/>
      <c r="N11" s="214" t="s">
        <v>63</v>
      </c>
      <c r="O11" s="215"/>
      <c r="P11" s="82"/>
      <c r="Q11" s="83"/>
    </row>
    <row r="12" spans="1:17" ht="36">
      <c r="A12" s="213"/>
      <c r="B12" s="74" t="s">
        <v>64</v>
      </c>
      <c r="C12" s="74" t="s">
        <v>65</v>
      </c>
      <c r="D12" s="74"/>
      <c r="E12" s="74" t="s">
        <v>66</v>
      </c>
      <c r="F12" s="74" t="s">
        <v>64</v>
      </c>
      <c r="G12" s="74" t="s">
        <v>65</v>
      </c>
      <c r="H12" s="74"/>
      <c r="I12" s="74" t="s">
        <v>66</v>
      </c>
      <c r="J12" s="74" t="s">
        <v>64</v>
      </c>
      <c r="K12" s="74" t="s">
        <v>65</v>
      </c>
      <c r="L12" s="74"/>
      <c r="M12" s="74" t="s">
        <v>66</v>
      </c>
      <c r="N12" s="74" t="s">
        <v>64</v>
      </c>
      <c r="O12" s="74" t="s">
        <v>65</v>
      </c>
      <c r="P12" s="74"/>
      <c r="Q12" s="74" t="s">
        <v>66</v>
      </c>
    </row>
    <row r="13" spans="1:17">
      <c r="A13" s="67">
        <v>1</v>
      </c>
      <c r="B13" s="67">
        <v>2</v>
      </c>
      <c r="C13" s="67">
        <v>3</v>
      </c>
      <c r="D13" s="67"/>
      <c r="E13" s="67">
        <v>4</v>
      </c>
      <c r="F13" s="67">
        <v>5</v>
      </c>
      <c r="G13" s="67">
        <v>6</v>
      </c>
      <c r="H13" s="67"/>
      <c r="I13" s="67">
        <v>7</v>
      </c>
      <c r="J13" s="67">
        <v>8</v>
      </c>
      <c r="K13" s="67">
        <v>9</v>
      </c>
      <c r="L13" s="67"/>
      <c r="M13" s="67">
        <v>10</v>
      </c>
      <c r="N13" s="67">
        <v>11</v>
      </c>
      <c r="O13" s="67">
        <v>12</v>
      </c>
      <c r="P13" s="67"/>
      <c r="Q13" s="67">
        <v>13</v>
      </c>
    </row>
    <row r="14" spans="1:17">
      <c r="A14" s="67">
        <v>0</v>
      </c>
      <c r="B14" s="68"/>
      <c r="C14" s="69"/>
      <c r="D14" s="69"/>
      <c r="E14" s="78"/>
      <c r="F14" s="68"/>
      <c r="G14" s="69"/>
      <c r="H14" s="69"/>
      <c r="I14" s="78"/>
      <c r="J14" s="68"/>
      <c r="K14" s="69"/>
      <c r="L14" s="69"/>
      <c r="M14" s="78"/>
      <c r="N14" s="68"/>
      <c r="O14" s="69"/>
      <c r="P14" s="69"/>
      <c r="Q14" s="78"/>
    </row>
    <row r="15" spans="1:17">
      <c r="A15" s="67">
        <v>1</v>
      </c>
      <c r="B15" s="68"/>
      <c r="C15" s="69"/>
      <c r="D15" s="69"/>
      <c r="E15" s="84">
        <v>14.899999999999999</v>
      </c>
      <c r="F15" s="68"/>
      <c r="G15" s="69"/>
      <c r="H15" s="69"/>
      <c r="I15" s="84">
        <v>4.1999999999999993</v>
      </c>
      <c r="J15" s="68"/>
      <c r="K15" s="69"/>
      <c r="L15" s="69"/>
      <c r="M15" s="84">
        <v>8</v>
      </c>
      <c r="N15" s="68"/>
      <c r="O15" s="69"/>
      <c r="P15" s="69"/>
      <c r="Q15" s="84">
        <v>0.8</v>
      </c>
    </row>
    <row r="16" spans="1:17">
      <c r="A16" s="67">
        <v>2</v>
      </c>
      <c r="B16" s="68"/>
      <c r="C16" s="69"/>
      <c r="D16" s="69"/>
      <c r="E16" s="84">
        <v>15.399999999999999</v>
      </c>
      <c r="F16" s="68"/>
      <c r="G16" s="69"/>
      <c r="H16" s="69"/>
      <c r="I16" s="84">
        <v>3.6</v>
      </c>
      <c r="J16" s="68"/>
      <c r="K16" s="69"/>
      <c r="L16" s="69"/>
      <c r="M16" s="84">
        <v>8.6999999999999993</v>
      </c>
      <c r="N16" s="68"/>
      <c r="O16" s="69"/>
      <c r="P16" s="69"/>
      <c r="Q16" s="84">
        <v>0.8</v>
      </c>
    </row>
    <row r="17" spans="1:17">
      <c r="A17" s="67">
        <v>3</v>
      </c>
      <c r="B17" s="68"/>
      <c r="C17" s="69"/>
      <c r="D17" s="69"/>
      <c r="E17" s="84">
        <v>13.4</v>
      </c>
      <c r="F17" s="68"/>
      <c r="G17" s="69"/>
      <c r="H17" s="69"/>
      <c r="I17" s="84">
        <v>3.5</v>
      </c>
      <c r="J17" s="68"/>
      <c r="K17" s="69"/>
      <c r="L17" s="69"/>
      <c r="M17" s="84">
        <v>9.1</v>
      </c>
      <c r="N17" s="68"/>
      <c r="O17" s="69"/>
      <c r="P17" s="69"/>
      <c r="Q17" s="84">
        <v>0.8</v>
      </c>
    </row>
    <row r="18" spans="1:17">
      <c r="A18" s="67">
        <v>4</v>
      </c>
      <c r="B18" s="68"/>
      <c r="C18" s="69"/>
      <c r="D18" s="69"/>
      <c r="E18" s="84">
        <v>12.7</v>
      </c>
      <c r="F18" s="68"/>
      <c r="G18" s="69"/>
      <c r="H18" s="69"/>
      <c r="I18" s="84">
        <v>3.6999999999999997</v>
      </c>
      <c r="J18" s="68"/>
      <c r="K18" s="69"/>
      <c r="L18" s="69"/>
      <c r="M18" s="84">
        <v>8.5</v>
      </c>
      <c r="N18" s="68"/>
      <c r="O18" s="69"/>
      <c r="P18" s="69"/>
      <c r="Q18" s="84">
        <v>0.89999999999999991</v>
      </c>
    </row>
    <row r="19" spans="1:17">
      <c r="A19" s="67">
        <v>5</v>
      </c>
      <c r="B19" s="68"/>
      <c r="C19" s="69"/>
      <c r="D19" s="69"/>
      <c r="E19" s="84">
        <v>13.399999999999999</v>
      </c>
      <c r="F19" s="68"/>
      <c r="G19" s="69"/>
      <c r="H19" s="69"/>
      <c r="I19" s="84">
        <v>3.6999999999999997</v>
      </c>
      <c r="J19" s="68"/>
      <c r="K19" s="69"/>
      <c r="L19" s="69"/>
      <c r="M19" s="84">
        <v>7.9</v>
      </c>
      <c r="N19" s="68"/>
      <c r="O19" s="69"/>
      <c r="P19" s="69"/>
      <c r="Q19" s="84">
        <v>0.8</v>
      </c>
    </row>
    <row r="20" spans="1:17">
      <c r="A20" s="67">
        <v>6</v>
      </c>
      <c r="B20" s="68"/>
      <c r="C20" s="69"/>
      <c r="D20" s="69"/>
      <c r="E20" s="84">
        <v>16</v>
      </c>
      <c r="F20" s="68"/>
      <c r="G20" s="69"/>
      <c r="H20" s="69"/>
      <c r="I20" s="84">
        <v>3.4000000000000004</v>
      </c>
      <c r="J20" s="68"/>
      <c r="K20" s="69"/>
      <c r="L20" s="69"/>
      <c r="M20" s="84">
        <v>8.4</v>
      </c>
      <c r="N20" s="68"/>
      <c r="O20" s="69"/>
      <c r="P20" s="69"/>
      <c r="Q20" s="84">
        <v>0.8</v>
      </c>
    </row>
    <row r="21" spans="1:17">
      <c r="A21" s="67">
        <v>7</v>
      </c>
      <c r="B21" s="68"/>
      <c r="C21" s="69"/>
      <c r="D21" s="69"/>
      <c r="E21" s="84">
        <v>23.5</v>
      </c>
      <c r="F21" s="68"/>
      <c r="G21" s="69"/>
      <c r="H21" s="69"/>
      <c r="I21" s="84">
        <v>7.2</v>
      </c>
      <c r="J21" s="68"/>
      <c r="K21" s="69"/>
      <c r="L21" s="69"/>
      <c r="M21" s="84">
        <v>8.5</v>
      </c>
      <c r="N21" s="68"/>
      <c r="O21" s="69"/>
      <c r="P21" s="69"/>
      <c r="Q21" s="84">
        <v>1.0999999999999999</v>
      </c>
    </row>
    <row r="22" spans="1:17">
      <c r="A22" s="67">
        <v>8</v>
      </c>
      <c r="B22" s="68"/>
      <c r="C22" s="69"/>
      <c r="D22" s="69"/>
      <c r="E22" s="84">
        <v>20.9</v>
      </c>
      <c r="F22" s="68"/>
      <c r="G22" s="69"/>
      <c r="H22" s="69"/>
      <c r="I22" s="84">
        <v>8.3999999999999986</v>
      </c>
      <c r="J22" s="68"/>
      <c r="K22" s="69"/>
      <c r="L22" s="69"/>
      <c r="M22" s="84">
        <v>8.3000000000000007</v>
      </c>
      <c r="N22" s="68"/>
      <c r="O22" s="69"/>
      <c r="P22" s="69"/>
      <c r="Q22" s="84">
        <v>3.5</v>
      </c>
    </row>
    <row r="23" spans="1:17">
      <c r="A23" s="67">
        <v>9</v>
      </c>
      <c r="B23" s="68"/>
      <c r="C23" s="69"/>
      <c r="D23" s="69"/>
      <c r="E23" s="84">
        <v>28.699999999999996</v>
      </c>
      <c r="F23" s="68"/>
      <c r="G23" s="69"/>
      <c r="H23" s="69"/>
      <c r="I23" s="84">
        <v>8.3000000000000007</v>
      </c>
      <c r="J23" s="68"/>
      <c r="K23" s="69"/>
      <c r="L23" s="69"/>
      <c r="M23" s="84">
        <v>11.5</v>
      </c>
      <c r="N23" s="68"/>
      <c r="O23" s="69"/>
      <c r="P23" s="69"/>
      <c r="Q23" s="84">
        <v>2.7</v>
      </c>
    </row>
    <row r="24" spans="1:17">
      <c r="A24" s="67">
        <v>10</v>
      </c>
      <c r="B24" s="68"/>
      <c r="C24" s="69"/>
      <c r="D24" s="69"/>
      <c r="E24" s="84">
        <v>29.300000000000004</v>
      </c>
      <c r="F24" s="68"/>
      <c r="G24" s="69"/>
      <c r="H24" s="69"/>
      <c r="I24" s="84">
        <v>5.9</v>
      </c>
      <c r="J24" s="68"/>
      <c r="K24" s="69"/>
      <c r="L24" s="69"/>
      <c r="M24" s="84">
        <v>12.7</v>
      </c>
      <c r="N24" s="68"/>
      <c r="O24" s="69"/>
      <c r="P24" s="69"/>
      <c r="Q24" s="84">
        <v>1.3</v>
      </c>
    </row>
    <row r="25" spans="1:17">
      <c r="A25" s="67">
        <v>11</v>
      </c>
      <c r="B25" s="68"/>
      <c r="C25" s="69"/>
      <c r="D25" s="69"/>
      <c r="E25" s="84">
        <v>30.6</v>
      </c>
      <c r="F25" s="68"/>
      <c r="G25" s="69"/>
      <c r="H25" s="69"/>
      <c r="I25" s="84">
        <v>7.7000000000000011</v>
      </c>
      <c r="J25" s="68"/>
      <c r="K25" s="69"/>
      <c r="L25" s="69"/>
      <c r="M25" s="84">
        <v>13.600000000000001</v>
      </c>
      <c r="N25" s="68"/>
      <c r="O25" s="69"/>
      <c r="P25" s="69"/>
      <c r="Q25" s="84">
        <v>2.2999999999999998</v>
      </c>
    </row>
    <row r="26" spans="1:17">
      <c r="A26" s="67">
        <v>12</v>
      </c>
      <c r="B26" s="68"/>
      <c r="C26" s="69"/>
      <c r="D26" s="69"/>
      <c r="E26" s="84">
        <v>29.4</v>
      </c>
      <c r="F26" s="68"/>
      <c r="G26" s="69"/>
      <c r="H26" s="69"/>
      <c r="I26" s="84">
        <v>7.6000000000000005</v>
      </c>
      <c r="J26" s="68"/>
      <c r="K26" s="69"/>
      <c r="L26" s="69"/>
      <c r="M26" s="84">
        <v>13.600000000000001</v>
      </c>
      <c r="N26" s="68"/>
      <c r="O26" s="69"/>
      <c r="P26" s="69"/>
      <c r="Q26" s="84">
        <v>1</v>
      </c>
    </row>
    <row r="27" spans="1:17">
      <c r="A27" s="67">
        <v>13</v>
      </c>
      <c r="B27" s="68"/>
      <c r="C27" s="69"/>
      <c r="D27" s="69"/>
      <c r="E27" s="84">
        <v>33.5</v>
      </c>
      <c r="F27" s="68"/>
      <c r="G27" s="69"/>
      <c r="H27" s="69"/>
      <c r="I27" s="84">
        <v>8.5</v>
      </c>
      <c r="J27" s="68"/>
      <c r="K27" s="69"/>
      <c r="L27" s="69"/>
      <c r="M27" s="84">
        <v>13.100000000000001</v>
      </c>
      <c r="N27" s="68"/>
      <c r="O27" s="69"/>
      <c r="P27" s="69"/>
      <c r="Q27" s="84">
        <v>1.7999999999999998</v>
      </c>
    </row>
    <row r="28" spans="1:17">
      <c r="A28" s="67">
        <v>14</v>
      </c>
      <c r="B28" s="68"/>
      <c r="C28" s="69"/>
      <c r="D28" s="69"/>
      <c r="E28" s="84">
        <v>33.200000000000003</v>
      </c>
      <c r="F28" s="68"/>
      <c r="G28" s="69"/>
      <c r="H28" s="69"/>
      <c r="I28" s="84">
        <v>5.0999999999999996</v>
      </c>
      <c r="J28" s="68"/>
      <c r="K28" s="69"/>
      <c r="L28" s="69"/>
      <c r="M28" s="84">
        <v>14</v>
      </c>
      <c r="N28" s="68"/>
      <c r="O28" s="69"/>
      <c r="P28" s="69"/>
      <c r="Q28" s="84">
        <v>2.2999999999999998</v>
      </c>
    </row>
    <row r="29" spans="1:17">
      <c r="A29" s="67">
        <v>15</v>
      </c>
      <c r="B29" s="68"/>
      <c r="C29" s="69"/>
      <c r="D29" s="69"/>
      <c r="E29" s="84">
        <v>31.4</v>
      </c>
      <c r="F29" s="68"/>
      <c r="G29" s="69"/>
      <c r="H29" s="69"/>
      <c r="I29" s="84">
        <v>5.4</v>
      </c>
      <c r="J29" s="68"/>
      <c r="K29" s="69"/>
      <c r="L29" s="69"/>
      <c r="M29" s="84">
        <v>14.5</v>
      </c>
      <c r="N29" s="68"/>
      <c r="O29" s="69"/>
      <c r="P29" s="69"/>
      <c r="Q29" s="84">
        <v>1.9</v>
      </c>
    </row>
    <row r="30" spans="1:17">
      <c r="A30" s="67">
        <v>16</v>
      </c>
      <c r="B30" s="68"/>
      <c r="C30" s="69"/>
      <c r="D30" s="69"/>
      <c r="E30" s="84">
        <v>34.4</v>
      </c>
      <c r="F30" s="68"/>
      <c r="G30" s="69"/>
      <c r="H30" s="69"/>
      <c r="I30" s="84">
        <v>6.8000000000000007</v>
      </c>
      <c r="J30" s="68"/>
      <c r="K30" s="69"/>
      <c r="L30" s="69"/>
      <c r="M30" s="84">
        <v>14.3</v>
      </c>
      <c r="N30" s="68"/>
      <c r="O30" s="69"/>
      <c r="P30" s="69"/>
      <c r="Q30" s="84">
        <v>2.0999999999999996</v>
      </c>
    </row>
    <row r="31" spans="1:17">
      <c r="A31" s="67">
        <v>17</v>
      </c>
      <c r="B31" s="68"/>
      <c r="C31" s="69"/>
      <c r="D31" s="69"/>
      <c r="E31" s="84">
        <v>38.099999999999994</v>
      </c>
      <c r="F31" s="68"/>
      <c r="G31" s="69"/>
      <c r="H31" s="69"/>
      <c r="I31" s="84">
        <v>8.6</v>
      </c>
      <c r="J31" s="68"/>
      <c r="K31" s="69"/>
      <c r="L31" s="69"/>
      <c r="M31" s="84">
        <v>12.7</v>
      </c>
      <c r="N31" s="68"/>
      <c r="O31" s="69"/>
      <c r="P31" s="69"/>
      <c r="Q31" s="84">
        <v>2</v>
      </c>
    </row>
    <row r="32" spans="1:17">
      <c r="A32" s="67">
        <v>18</v>
      </c>
      <c r="B32" s="68"/>
      <c r="C32" s="69"/>
      <c r="D32" s="69"/>
      <c r="E32" s="84">
        <v>37.299999999999997</v>
      </c>
      <c r="F32" s="68"/>
      <c r="G32" s="69"/>
      <c r="H32" s="69"/>
      <c r="I32" s="84">
        <v>10.8</v>
      </c>
      <c r="J32" s="68"/>
      <c r="K32" s="69"/>
      <c r="L32" s="69"/>
      <c r="M32" s="84">
        <v>12.4</v>
      </c>
      <c r="N32" s="68"/>
      <c r="O32" s="69"/>
      <c r="P32" s="69"/>
      <c r="Q32" s="84">
        <v>2.9000000000000004</v>
      </c>
    </row>
    <row r="33" spans="1:17">
      <c r="A33" s="67">
        <v>19</v>
      </c>
      <c r="B33" s="68"/>
      <c r="C33" s="69"/>
      <c r="D33" s="69"/>
      <c r="E33" s="84">
        <v>42.3</v>
      </c>
      <c r="F33" s="68"/>
      <c r="G33" s="69"/>
      <c r="H33" s="69"/>
      <c r="I33" s="84">
        <v>9.6000000000000014</v>
      </c>
      <c r="J33" s="68"/>
      <c r="K33" s="69"/>
      <c r="L33" s="69"/>
      <c r="M33" s="84">
        <v>12.9</v>
      </c>
      <c r="N33" s="68"/>
      <c r="O33" s="69"/>
      <c r="P33" s="69"/>
      <c r="Q33" s="84">
        <v>2.2999999999999998</v>
      </c>
    </row>
    <row r="34" spans="1:17">
      <c r="A34" s="67">
        <v>20</v>
      </c>
      <c r="B34" s="68"/>
      <c r="C34" s="69"/>
      <c r="D34" s="69"/>
      <c r="E34" s="84">
        <v>41.9</v>
      </c>
      <c r="F34" s="68"/>
      <c r="G34" s="69"/>
      <c r="H34" s="69"/>
      <c r="I34" s="84">
        <v>9.6999999999999993</v>
      </c>
      <c r="J34" s="68"/>
      <c r="K34" s="69"/>
      <c r="L34" s="69"/>
      <c r="M34" s="84">
        <v>12.6</v>
      </c>
      <c r="N34" s="68"/>
      <c r="O34" s="69"/>
      <c r="P34" s="69"/>
      <c r="Q34" s="84">
        <v>2.5</v>
      </c>
    </row>
    <row r="35" spans="1:17">
      <c r="A35" s="67">
        <v>21</v>
      </c>
      <c r="B35" s="68"/>
      <c r="C35" s="69"/>
      <c r="D35" s="69"/>
      <c r="E35" s="84">
        <v>44.6</v>
      </c>
      <c r="F35" s="68"/>
      <c r="G35" s="69"/>
      <c r="H35" s="69"/>
      <c r="I35" s="84">
        <v>13.1</v>
      </c>
      <c r="J35" s="68"/>
      <c r="K35" s="69"/>
      <c r="L35" s="69"/>
      <c r="M35" s="84">
        <v>11.5</v>
      </c>
      <c r="N35" s="68"/>
      <c r="O35" s="69"/>
      <c r="P35" s="69"/>
      <c r="Q35" s="84">
        <v>2.1999999999999997</v>
      </c>
    </row>
    <row r="36" spans="1:17">
      <c r="A36" s="67">
        <v>22</v>
      </c>
      <c r="B36" s="68"/>
      <c r="C36" s="69"/>
      <c r="D36" s="69"/>
      <c r="E36" s="84">
        <v>38.4</v>
      </c>
      <c r="F36" s="68"/>
      <c r="G36" s="69"/>
      <c r="H36" s="69"/>
      <c r="I36" s="84">
        <v>14.600000000000001</v>
      </c>
      <c r="J36" s="68"/>
      <c r="K36" s="69"/>
      <c r="L36" s="69"/>
      <c r="M36" s="84">
        <v>11.899999999999999</v>
      </c>
      <c r="N36" s="68"/>
      <c r="O36" s="69"/>
      <c r="P36" s="69"/>
      <c r="Q36" s="84">
        <v>2.8</v>
      </c>
    </row>
    <row r="37" spans="1:17">
      <c r="A37" s="67">
        <v>23</v>
      </c>
      <c r="B37" s="68"/>
      <c r="C37" s="69"/>
      <c r="D37" s="69"/>
      <c r="E37" s="84">
        <v>26.5</v>
      </c>
      <c r="F37" s="68"/>
      <c r="G37" s="69"/>
      <c r="H37" s="69"/>
      <c r="I37" s="84">
        <v>10.700000000000001</v>
      </c>
      <c r="J37" s="68"/>
      <c r="K37" s="69"/>
      <c r="L37" s="69"/>
      <c r="M37" s="84">
        <v>11.7</v>
      </c>
      <c r="N37" s="68"/>
      <c r="O37" s="69"/>
      <c r="P37" s="69"/>
      <c r="Q37" s="84">
        <v>1.2</v>
      </c>
    </row>
    <row r="38" spans="1:17">
      <c r="A38" s="67">
        <v>24</v>
      </c>
      <c r="B38" s="68"/>
      <c r="C38" s="69"/>
      <c r="D38" s="69"/>
      <c r="E38" s="84">
        <v>18.100000000000001</v>
      </c>
      <c r="F38" s="68"/>
      <c r="G38" s="69"/>
      <c r="H38" s="69"/>
      <c r="I38" s="84">
        <v>7.2</v>
      </c>
      <c r="J38" s="68"/>
      <c r="K38" s="69"/>
      <c r="L38" s="69"/>
      <c r="M38" s="84">
        <v>8.8999999999999986</v>
      </c>
      <c r="N38" s="68"/>
      <c r="O38" s="69"/>
      <c r="P38" s="69"/>
      <c r="Q38" s="84">
        <v>0.60000000000000009</v>
      </c>
    </row>
    <row r="39" spans="1:17">
      <c r="A39" s="67" t="s">
        <v>67</v>
      </c>
      <c r="B39" s="70"/>
      <c r="C39" s="70"/>
      <c r="D39" s="70"/>
      <c r="E39" s="71">
        <f>SUM(E15:E38)</f>
        <v>667.9</v>
      </c>
      <c r="F39" s="70"/>
      <c r="G39" s="70"/>
      <c r="H39" s="70"/>
      <c r="I39" s="71">
        <f>SUM(I15:I38)</f>
        <v>177.29999999999995</v>
      </c>
      <c r="J39" s="70"/>
      <c r="K39" s="70"/>
      <c r="L39" s="70"/>
      <c r="M39" s="71">
        <f>SUM(M15:M38)</f>
        <v>269.29999999999995</v>
      </c>
      <c r="N39" s="70"/>
      <c r="O39" s="70"/>
      <c r="P39" s="70"/>
      <c r="Q39" s="71">
        <f>SUM(Q15:Q38)</f>
        <v>41.4</v>
      </c>
    </row>
    <row r="40" spans="1:17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</row>
    <row r="41" spans="1:17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</row>
    <row r="42" spans="1:17">
      <c r="A42" s="207" t="s">
        <v>74</v>
      </c>
      <c r="B42" s="207"/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</row>
  </sheetData>
  <mergeCells count="21">
    <mergeCell ref="A42:Q42"/>
    <mergeCell ref="A5:E5"/>
    <mergeCell ref="E6:N6"/>
    <mergeCell ref="E7:N7"/>
    <mergeCell ref="A9:A12"/>
    <mergeCell ref="B9:I9"/>
    <mergeCell ref="J9:Q9"/>
    <mergeCell ref="B10:E10"/>
    <mergeCell ref="F10:I10"/>
    <mergeCell ref="J10:M10"/>
    <mergeCell ref="N10:Q10"/>
    <mergeCell ref="B11:C11"/>
    <mergeCell ref="F11:G11"/>
    <mergeCell ref="J11:K11"/>
    <mergeCell ref="N11:O11"/>
    <mergeCell ref="B1:E1"/>
    <mergeCell ref="A2:E2"/>
    <mergeCell ref="N2:Q2"/>
    <mergeCell ref="B4:E4"/>
    <mergeCell ref="G4:K4"/>
    <mergeCell ref="N4:Q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44"/>
  <sheetViews>
    <sheetView topLeftCell="A13" workbookViewId="0">
      <selection activeCell="N49" sqref="N49"/>
    </sheetView>
  </sheetViews>
  <sheetFormatPr defaultRowHeight="15"/>
  <cols>
    <col min="1" max="1" width="5.28515625" customWidth="1"/>
    <col min="5" max="5" width="14.5703125" customWidth="1"/>
  </cols>
  <sheetData>
    <row r="1" spans="1:17">
      <c r="A1" s="57"/>
      <c r="B1" s="224" t="s">
        <v>43</v>
      </c>
      <c r="C1" s="225"/>
      <c r="D1" s="225"/>
      <c r="E1" s="225"/>
      <c r="F1" s="58"/>
      <c r="G1" s="57"/>
      <c r="H1" s="57"/>
      <c r="I1" s="57"/>
      <c r="J1" s="59"/>
      <c r="K1" s="60"/>
      <c r="L1" s="60"/>
      <c r="M1" s="60"/>
      <c r="N1" s="61" t="s">
        <v>50</v>
      </c>
      <c r="O1" s="62"/>
      <c r="P1" s="60"/>
      <c r="Q1" s="60"/>
    </row>
    <row r="2" spans="1:17">
      <c r="A2" s="199" t="s">
        <v>51</v>
      </c>
      <c r="B2" s="200"/>
      <c r="C2" s="200"/>
      <c r="D2" s="200"/>
      <c r="E2" s="200"/>
      <c r="F2" s="57"/>
      <c r="G2" s="57"/>
      <c r="H2" s="57"/>
      <c r="I2" s="57"/>
      <c r="J2" s="57"/>
      <c r="K2" s="57"/>
      <c r="L2" s="57"/>
      <c r="M2" s="57"/>
      <c r="N2" s="201" t="s">
        <v>52</v>
      </c>
      <c r="O2" s="202"/>
      <c r="P2" s="202"/>
      <c r="Q2" s="202"/>
    </row>
    <row r="3" spans="1:17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63"/>
      <c r="O3" s="64" t="s">
        <v>68</v>
      </c>
      <c r="P3" s="63"/>
      <c r="Q3" s="63"/>
    </row>
    <row r="4" spans="1:17" ht="15.75">
      <c r="A4" s="57"/>
      <c r="B4" s="226" t="s">
        <v>55</v>
      </c>
      <c r="C4" s="227"/>
      <c r="D4" s="227"/>
      <c r="E4" s="227"/>
      <c r="F4" s="57"/>
      <c r="G4" s="204" t="s">
        <v>56</v>
      </c>
      <c r="H4" s="204"/>
      <c r="I4" s="204"/>
      <c r="J4" s="204"/>
      <c r="K4" s="204"/>
      <c r="L4" s="65"/>
      <c r="M4" s="57"/>
      <c r="N4" s="205"/>
      <c r="O4" s="206"/>
      <c r="P4" s="206"/>
      <c r="Q4" s="206"/>
    </row>
    <row r="5" spans="1:17">
      <c r="A5" s="199" t="s">
        <v>57</v>
      </c>
      <c r="B5" s="208"/>
      <c r="C5" s="208"/>
      <c r="D5" s="208"/>
      <c r="E5" s="208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</row>
    <row r="6" spans="1:17">
      <c r="A6" s="57"/>
      <c r="B6" s="57"/>
      <c r="C6" s="57"/>
      <c r="D6" s="57"/>
      <c r="E6" s="209" t="s">
        <v>58</v>
      </c>
      <c r="F6" s="209"/>
      <c r="G6" s="209"/>
      <c r="H6" s="209"/>
      <c r="I6" s="209"/>
      <c r="J6" s="209"/>
      <c r="K6" s="209"/>
      <c r="L6" s="209"/>
      <c r="M6" s="209"/>
      <c r="N6" s="209"/>
      <c r="O6" s="57"/>
      <c r="P6" s="57"/>
      <c r="Q6" s="57"/>
    </row>
    <row r="7" spans="1:17">
      <c r="A7" s="57"/>
      <c r="B7" s="57"/>
      <c r="C7" s="57"/>
      <c r="D7" s="57"/>
      <c r="E7" s="210" t="s">
        <v>75</v>
      </c>
      <c r="F7" s="210"/>
      <c r="G7" s="210"/>
      <c r="H7" s="210"/>
      <c r="I7" s="210"/>
      <c r="J7" s="210"/>
      <c r="K7" s="210"/>
      <c r="L7" s="210"/>
      <c r="M7" s="210"/>
      <c r="N7" s="210"/>
      <c r="O7" s="57"/>
      <c r="P7" s="57"/>
      <c r="Q7" s="57"/>
    </row>
    <row r="8" spans="1:17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</row>
    <row r="9" spans="1:17">
      <c r="A9" s="211" t="s">
        <v>59</v>
      </c>
      <c r="B9" s="214" t="s">
        <v>3</v>
      </c>
      <c r="C9" s="215"/>
      <c r="D9" s="215"/>
      <c r="E9" s="215"/>
      <c r="F9" s="215"/>
      <c r="G9" s="215"/>
      <c r="H9" s="215"/>
      <c r="I9" s="216"/>
      <c r="J9" s="214" t="s">
        <v>8</v>
      </c>
      <c r="K9" s="215"/>
      <c r="L9" s="215"/>
      <c r="M9" s="215"/>
      <c r="N9" s="215"/>
      <c r="O9" s="215"/>
      <c r="P9" s="215"/>
      <c r="Q9" s="216"/>
    </row>
    <row r="10" spans="1:17">
      <c r="A10" s="228"/>
      <c r="B10" s="217" t="s">
        <v>69</v>
      </c>
      <c r="C10" s="218"/>
      <c r="D10" s="218"/>
      <c r="E10" s="219"/>
      <c r="F10" s="220" t="s">
        <v>70</v>
      </c>
      <c r="G10" s="221"/>
      <c r="H10" s="221"/>
      <c r="I10" s="222"/>
      <c r="J10" s="220" t="str">
        <f>B10</f>
        <v>ТП-809 Т1</v>
      </c>
      <c r="K10" s="221"/>
      <c r="L10" s="221"/>
      <c r="M10" s="222"/>
      <c r="N10" s="214" t="str">
        <f>F10</f>
        <v>ТП-809 Т2</v>
      </c>
      <c r="O10" s="215"/>
      <c r="P10" s="215"/>
      <c r="Q10" s="216"/>
    </row>
    <row r="11" spans="1:17">
      <c r="A11" s="228"/>
      <c r="B11" s="223" t="s">
        <v>62</v>
      </c>
      <c r="C11" s="224"/>
      <c r="D11" s="57"/>
      <c r="E11" s="81"/>
      <c r="F11" s="214" t="s">
        <v>63</v>
      </c>
      <c r="G11" s="215"/>
      <c r="H11" s="73"/>
      <c r="I11" s="72"/>
      <c r="J11" s="214" t="s">
        <v>63</v>
      </c>
      <c r="K11" s="215"/>
      <c r="L11" s="73"/>
      <c r="M11" s="72"/>
      <c r="N11" s="214" t="s">
        <v>63</v>
      </c>
      <c r="O11" s="215"/>
      <c r="P11" s="73"/>
      <c r="Q11" s="72"/>
    </row>
    <row r="12" spans="1:17" ht="36">
      <c r="A12" s="229"/>
      <c r="B12" s="74" t="s">
        <v>64</v>
      </c>
      <c r="C12" s="74" t="s">
        <v>65</v>
      </c>
      <c r="D12" s="74"/>
      <c r="E12" s="74" t="s">
        <v>66</v>
      </c>
      <c r="F12" s="74" t="s">
        <v>64</v>
      </c>
      <c r="G12" s="74" t="s">
        <v>65</v>
      </c>
      <c r="H12" s="74"/>
      <c r="I12" s="74" t="s">
        <v>66</v>
      </c>
      <c r="J12" s="74" t="s">
        <v>64</v>
      </c>
      <c r="K12" s="74" t="s">
        <v>65</v>
      </c>
      <c r="L12" s="74"/>
      <c r="M12" s="74" t="s">
        <v>66</v>
      </c>
      <c r="N12" s="74" t="s">
        <v>64</v>
      </c>
      <c r="O12" s="74" t="s">
        <v>65</v>
      </c>
      <c r="P12" s="74"/>
      <c r="Q12" s="74" t="s">
        <v>66</v>
      </c>
    </row>
    <row r="13" spans="1:17">
      <c r="A13" s="75">
        <v>1</v>
      </c>
      <c r="B13" s="75">
        <v>2</v>
      </c>
      <c r="C13" s="75">
        <v>3</v>
      </c>
      <c r="D13" s="75"/>
      <c r="E13" s="75">
        <v>4</v>
      </c>
      <c r="F13" s="75">
        <v>5</v>
      </c>
      <c r="G13" s="75">
        <v>6</v>
      </c>
      <c r="H13" s="75"/>
      <c r="I13" s="75">
        <v>7</v>
      </c>
      <c r="J13" s="75">
        <v>8</v>
      </c>
      <c r="K13" s="75">
        <v>9</v>
      </c>
      <c r="L13" s="75"/>
      <c r="M13" s="75">
        <v>10</v>
      </c>
      <c r="N13" s="75">
        <v>11</v>
      </c>
      <c r="O13" s="75">
        <v>12</v>
      </c>
      <c r="P13" s="75"/>
      <c r="Q13" s="75">
        <v>13</v>
      </c>
    </row>
    <row r="14" spans="1:17">
      <c r="A14" s="76">
        <v>0</v>
      </c>
      <c r="B14" s="77"/>
      <c r="C14" s="78"/>
      <c r="D14" s="78"/>
      <c r="E14" s="78"/>
      <c r="F14" s="77"/>
      <c r="G14" s="78"/>
      <c r="H14" s="78"/>
      <c r="I14" s="78"/>
      <c r="J14" s="77"/>
      <c r="K14" s="78"/>
      <c r="L14" s="78"/>
      <c r="M14" s="78"/>
      <c r="N14" s="77"/>
      <c r="O14" s="78"/>
      <c r="P14" s="78"/>
      <c r="Q14" s="78"/>
    </row>
    <row r="15" spans="1:17">
      <c r="A15" s="76">
        <v>1</v>
      </c>
      <c r="B15" s="77"/>
      <c r="C15" s="78"/>
      <c r="D15" s="78"/>
      <c r="E15" s="84">
        <v>46.6</v>
      </c>
      <c r="F15" s="77"/>
      <c r="G15" s="78"/>
      <c r="H15" s="78"/>
      <c r="I15" s="84">
        <v>43.8</v>
      </c>
      <c r="J15" s="77"/>
      <c r="K15" s="78"/>
      <c r="L15" s="78"/>
      <c r="M15" s="84">
        <v>16</v>
      </c>
      <c r="N15" s="77"/>
      <c r="O15" s="78"/>
      <c r="P15" s="78"/>
      <c r="Q15" s="84">
        <v>3.8</v>
      </c>
    </row>
    <row r="16" spans="1:17">
      <c r="A16" s="76">
        <v>2</v>
      </c>
      <c r="B16" s="77"/>
      <c r="C16" s="78"/>
      <c r="D16" s="78"/>
      <c r="E16" s="84">
        <v>37.799999999999997</v>
      </c>
      <c r="F16" s="77"/>
      <c r="G16" s="78"/>
      <c r="H16" s="78"/>
      <c r="I16" s="84">
        <v>37.4</v>
      </c>
      <c r="J16" s="77"/>
      <c r="K16" s="78"/>
      <c r="L16" s="78"/>
      <c r="M16" s="84">
        <v>15.399999999999999</v>
      </c>
      <c r="N16" s="77"/>
      <c r="O16" s="78"/>
      <c r="P16" s="78"/>
      <c r="Q16" s="84">
        <v>1.6</v>
      </c>
    </row>
    <row r="17" spans="1:17">
      <c r="A17" s="76">
        <v>3</v>
      </c>
      <c r="B17" s="77"/>
      <c r="C17" s="78"/>
      <c r="D17" s="78"/>
      <c r="E17" s="84">
        <v>36.799999999999997</v>
      </c>
      <c r="F17" s="77"/>
      <c r="G17" s="78"/>
      <c r="H17" s="78"/>
      <c r="I17" s="84">
        <v>35</v>
      </c>
      <c r="J17" s="77"/>
      <c r="K17" s="78"/>
      <c r="L17" s="78"/>
      <c r="M17" s="84">
        <v>14.599999999999998</v>
      </c>
      <c r="N17" s="77"/>
      <c r="O17" s="78"/>
      <c r="P17" s="78"/>
      <c r="Q17" s="84">
        <v>2.4000000000000004</v>
      </c>
    </row>
    <row r="18" spans="1:17">
      <c r="A18" s="76">
        <v>4</v>
      </c>
      <c r="B18" s="77"/>
      <c r="C18" s="78"/>
      <c r="D18" s="78"/>
      <c r="E18" s="84">
        <v>36</v>
      </c>
      <c r="F18" s="77"/>
      <c r="G18" s="78"/>
      <c r="H18" s="78"/>
      <c r="I18" s="84">
        <v>31.8</v>
      </c>
      <c r="J18" s="77"/>
      <c r="K18" s="78"/>
      <c r="L18" s="78"/>
      <c r="M18" s="84">
        <v>14.799999999999999</v>
      </c>
      <c r="N18" s="77"/>
      <c r="O18" s="78"/>
      <c r="P18" s="78"/>
      <c r="Q18" s="84">
        <v>1.6</v>
      </c>
    </row>
    <row r="19" spans="1:17">
      <c r="A19" s="76">
        <v>5</v>
      </c>
      <c r="B19" s="77"/>
      <c r="C19" s="78"/>
      <c r="D19" s="78"/>
      <c r="E19" s="84">
        <v>34.200000000000003</v>
      </c>
      <c r="F19" s="77"/>
      <c r="G19" s="78"/>
      <c r="H19" s="78"/>
      <c r="I19" s="84">
        <v>32.6</v>
      </c>
      <c r="J19" s="77"/>
      <c r="K19" s="78"/>
      <c r="L19" s="78"/>
      <c r="M19" s="84">
        <v>14.2</v>
      </c>
      <c r="N19" s="77"/>
      <c r="O19" s="78"/>
      <c r="P19" s="78"/>
      <c r="Q19" s="84">
        <v>2.5999999999999996</v>
      </c>
    </row>
    <row r="20" spans="1:17">
      <c r="A20" s="76">
        <v>6</v>
      </c>
      <c r="B20" s="77"/>
      <c r="C20" s="78"/>
      <c r="D20" s="78"/>
      <c r="E20" s="84">
        <v>38.599999999999994</v>
      </c>
      <c r="F20" s="77"/>
      <c r="G20" s="78"/>
      <c r="H20" s="78"/>
      <c r="I20" s="84">
        <v>38.400000000000006</v>
      </c>
      <c r="J20" s="77"/>
      <c r="K20" s="78"/>
      <c r="L20" s="78"/>
      <c r="M20" s="84">
        <v>14.2</v>
      </c>
      <c r="N20" s="77"/>
      <c r="O20" s="78"/>
      <c r="P20" s="78"/>
      <c r="Q20" s="84">
        <v>0.8</v>
      </c>
    </row>
    <row r="21" spans="1:17">
      <c r="A21" s="76">
        <v>7</v>
      </c>
      <c r="B21" s="77"/>
      <c r="C21" s="78"/>
      <c r="D21" s="78"/>
      <c r="E21" s="84">
        <v>53</v>
      </c>
      <c r="F21" s="77"/>
      <c r="G21" s="78"/>
      <c r="H21" s="78"/>
      <c r="I21" s="84">
        <v>60.4</v>
      </c>
      <c r="J21" s="77"/>
      <c r="K21" s="78"/>
      <c r="L21" s="78"/>
      <c r="M21" s="84">
        <v>15.8</v>
      </c>
      <c r="N21" s="77"/>
      <c r="O21" s="78"/>
      <c r="P21" s="78"/>
      <c r="Q21" s="84">
        <v>1.8000000000000003</v>
      </c>
    </row>
    <row r="22" spans="1:17">
      <c r="A22" s="76">
        <v>8</v>
      </c>
      <c r="B22" s="77"/>
      <c r="C22" s="78"/>
      <c r="D22" s="78"/>
      <c r="E22" s="84">
        <v>64.2</v>
      </c>
      <c r="F22" s="77"/>
      <c r="G22" s="78"/>
      <c r="H22" s="78"/>
      <c r="I22" s="84">
        <v>65.599999999999994</v>
      </c>
      <c r="J22" s="77"/>
      <c r="K22" s="78"/>
      <c r="L22" s="78"/>
      <c r="M22" s="84">
        <v>20.399999999999999</v>
      </c>
      <c r="N22" s="77"/>
      <c r="O22" s="78"/>
      <c r="P22" s="78"/>
      <c r="Q22" s="84">
        <v>1.6</v>
      </c>
    </row>
    <row r="23" spans="1:17">
      <c r="A23" s="76">
        <v>9</v>
      </c>
      <c r="B23" s="77"/>
      <c r="C23" s="78"/>
      <c r="D23" s="78"/>
      <c r="E23" s="84">
        <v>65.2</v>
      </c>
      <c r="F23" s="77"/>
      <c r="G23" s="78"/>
      <c r="H23" s="78"/>
      <c r="I23" s="84">
        <v>66.8</v>
      </c>
      <c r="J23" s="77"/>
      <c r="K23" s="78"/>
      <c r="L23" s="78"/>
      <c r="M23" s="84">
        <v>18.2</v>
      </c>
      <c r="N23" s="77"/>
      <c r="O23" s="78"/>
      <c r="P23" s="78"/>
      <c r="Q23" s="84">
        <v>2.8</v>
      </c>
    </row>
    <row r="24" spans="1:17">
      <c r="A24" s="76">
        <v>10</v>
      </c>
      <c r="B24" s="77"/>
      <c r="C24" s="78"/>
      <c r="D24" s="78"/>
      <c r="E24" s="84">
        <v>71.199999999999989</v>
      </c>
      <c r="F24" s="77"/>
      <c r="G24" s="78"/>
      <c r="H24" s="78"/>
      <c r="I24" s="84">
        <v>79.599999999999994</v>
      </c>
      <c r="J24" s="77"/>
      <c r="K24" s="78"/>
      <c r="L24" s="78"/>
      <c r="M24" s="84">
        <v>18</v>
      </c>
      <c r="N24" s="77"/>
      <c r="O24" s="78"/>
      <c r="P24" s="78"/>
      <c r="Q24" s="84">
        <v>2.4</v>
      </c>
    </row>
    <row r="25" spans="1:17">
      <c r="A25" s="76">
        <v>11</v>
      </c>
      <c r="B25" s="77"/>
      <c r="C25" s="78"/>
      <c r="D25" s="78"/>
      <c r="E25" s="84">
        <v>76.800000000000011</v>
      </c>
      <c r="F25" s="77"/>
      <c r="G25" s="78"/>
      <c r="H25" s="78"/>
      <c r="I25" s="84">
        <v>100.8</v>
      </c>
      <c r="J25" s="77"/>
      <c r="K25" s="78"/>
      <c r="L25" s="78"/>
      <c r="M25" s="84">
        <v>18.799999999999997</v>
      </c>
      <c r="N25" s="77"/>
      <c r="O25" s="78"/>
      <c r="P25" s="78"/>
      <c r="Q25" s="84">
        <v>1</v>
      </c>
    </row>
    <row r="26" spans="1:17">
      <c r="A26" s="76">
        <v>12</v>
      </c>
      <c r="B26" s="77"/>
      <c r="C26" s="78"/>
      <c r="D26" s="78"/>
      <c r="E26" s="84">
        <v>86</v>
      </c>
      <c r="F26" s="77"/>
      <c r="G26" s="78"/>
      <c r="H26" s="78"/>
      <c r="I26" s="84">
        <v>104.60000000000001</v>
      </c>
      <c r="J26" s="77"/>
      <c r="K26" s="78"/>
      <c r="L26" s="78"/>
      <c r="M26" s="84">
        <v>19.399999999999999</v>
      </c>
      <c r="N26" s="77"/>
      <c r="O26" s="78"/>
      <c r="P26" s="78"/>
      <c r="Q26" s="84">
        <v>1.7999999999999998</v>
      </c>
    </row>
    <row r="27" spans="1:17">
      <c r="A27" s="76">
        <v>13</v>
      </c>
      <c r="B27" s="77"/>
      <c r="C27" s="78"/>
      <c r="D27" s="78"/>
      <c r="E27" s="84">
        <v>89.2</v>
      </c>
      <c r="F27" s="77"/>
      <c r="G27" s="78"/>
      <c r="H27" s="78"/>
      <c r="I27" s="84">
        <v>108</v>
      </c>
      <c r="J27" s="77"/>
      <c r="K27" s="78"/>
      <c r="L27" s="78"/>
      <c r="M27" s="84">
        <v>20.6</v>
      </c>
      <c r="N27" s="77"/>
      <c r="O27" s="78"/>
      <c r="P27" s="78"/>
      <c r="Q27" s="84">
        <v>3.5999999999999996</v>
      </c>
    </row>
    <row r="28" spans="1:17">
      <c r="A28" s="76">
        <v>14</v>
      </c>
      <c r="B28" s="77"/>
      <c r="C28" s="78"/>
      <c r="D28" s="78"/>
      <c r="E28" s="84">
        <v>81.400000000000006</v>
      </c>
      <c r="F28" s="77"/>
      <c r="G28" s="78"/>
      <c r="H28" s="78"/>
      <c r="I28" s="84">
        <v>107.80000000000001</v>
      </c>
      <c r="J28" s="77"/>
      <c r="K28" s="78"/>
      <c r="L28" s="78"/>
      <c r="M28" s="84">
        <v>20.399999999999999</v>
      </c>
      <c r="N28" s="77"/>
      <c r="O28" s="78"/>
      <c r="P28" s="78"/>
      <c r="Q28" s="84">
        <v>2.4</v>
      </c>
    </row>
    <row r="29" spans="1:17">
      <c r="A29" s="76">
        <v>15</v>
      </c>
      <c r="B29" s="77"/>
      <c r="C29" s="78"/>
      <c r="D29" s="78"/>
      <c r="E29" s="84">
        <v>86</v>
      </c>
      <c r="F29" s="77"/>
      <c r="G29" s="78"/>
      <c r="H29" s="78"/>
      <c r="I29" s="84">
        <v>109</v>
      </c>
      <c r="J29" s="77"/>
      <c r="K29" s="78"/>
      <c r="L29" s="78"/>
      <c r="M29" s="84">
        <v>20.399999999999999</v>
      </c>
      <c r="N29" s="77"/>
      <c r="O29" s="78"/>
      <c r="P29" s="78"/>
      <c r="Q29" s="84">
        <v>1</v>
      </c>
    </row>
    <row r="30" spans="1:17">
      <c r="A30" s="76">
        <v>16</v>
      </c>
      <c r="B30" s="77"/>
      <c r="C30" s="78"/>
      <c r="D30" s="78"/>
      <c r="E30" s="84">
        <v>84.8</v>
      </c>
      <c r="F30" s="77"/>
      <c r="G30" s="78"/>
      <c r="H30" s="78"/>
      <c r="I30" s="84">
        <v>112</v>
      </c>
      <c r="J30" s="77"/>
      <c r="K30" s="78"/>
      <c r="L30" s="78"/>
      <c r="M30" s="84">
        <v>18.8</v>
      </c>
      <c r="N30" s="77"/>
      <c r="O30" s="78"/>
      <c r="P30" s="78"/>
      <c r="Q30" s="84">
        <v>1</v>
      </c>
    </row>
    <row r="31" spans="1:17">
      <c r="A31" s="76">
        <v>17</v>
      </c>
      <c r="B31" s="77"/>
      <c r="C31" s="78"/>
      <c r="D31" s="78"/>
      <c r="E31" s="84">
        <v>87.4</v>
      </c>
      <c r="F31" s="77"/>
      <c r="G31" s="78"/>
      <c r="H31" s="78"/>
      <c r="I31" s="84">
        <v>119.6</v>
      </c>
      <c r="J31" s="77"/>
      <c r="K31" s="78"/>
      <c r="L31" s="78"/>
      <c r="M31" s="84">
        <v>21</v>
      </c>
      <c r="N31" s="77"/>
      <c r="O31" s="78"/>
      <c r="P31" s="78"/>
      <c r="Q31" s="84">
        <v>1</v>
      </c>
    </row>
    <row r="32" spans="1:17">
      <c r="A32" s="76">
        <v>18</v>
      </c>
      <c r="B32" s="77"/>
      <c r="C32" s="78"/>
      <c r="D32" s="78"/>
      <c r="E32" s="84">
        <v>93.8</v>
      </c>
      <c r="F32" s="77"/>
      <c r="G32" s="78"/>
      <c r="H32" s="78"/>
      <c r="I32" s="84">
        <v>123.80000000000001</v>
      </c>
      <c r="J32" s="77"/>
      <c r="K32" s="78"/>
      <c r="L32" s="78"/>
      <c r="M32" s="84">
        <v>21.799999999999997</v>
      </c>
      <c r="N32" s="77"/>
      <c r="O32" s="78"/>
      <c r="P32" s="78"/>
      <c r="Q32" s="84">
        <v>1.4</v>
      </c>
    </row>
    <row r="33" spans="1:17">
      <c r="A33" s="76">
        <v>19</v>
      </c>
      <c r="B33" s="77"/>
      <c r="C33" s="78"/>
      <c r="D33" s="78"/>
      <c r="E33" s="84">
        <v>96.6</v>
      </c>
      <c r="F33" s="77"/>
      <c r="G33" s="78"/>
      <c r="H33" s="78"/>
      <c r="I33" s="84">
        <v>132.4</v>
      </c>
      <c r="J33" s="77"/>
      <c r="K33" s="78"/>
      <c r="L33" s="78"/>
      <c r="M33" s="84">
        <v>23.6</v>
      </c>
      <c r="N33" s="77"/>
      <c r="O33" s="78"/>
      <c r="P33" s="78"/>
      <c r="Q33" s="84">
        <v>4.4000000000000004</v>
      </c>
    </row>
    <row r="34" spans="1:17">
      <c r="A34" s="76">
        <v>20</v>
      </c>
      <c r="B34" s="77"/>
      <c r="C34" s="78"/>
      <c r="D34" s="78"/>
      <c r="E34" s="84">
        <v>102.80000000000001</v>
      </c>
      <c r="F34" s="77"/>
      <c r="G34" s="78"/>
      <c r="H34" s="78"/>
      <c r="I34" s="84">
        <v>119.4</v>
      </c>
      <c r="J34" s="77"/>
      <c r="K34" s="78"/>
      <c r="L34" s="78"/>
      <c r="M34" s="84">
        <v>22.8</v>
      </c>
      <c r="N34" s="77"/>
      <c r="O34" s="78"/>
      <c r="P34" s="78"/>
      <c r="Q34" s="84">
        <v>0.6</v>
      </c>
    </row>
    <row r="35" spans="1:17">
      <c r="A35" s="76">
        <v>21</v>
      </c>
      <c r="B35" s="77"/>
      <c r="C35" s="78"/>
      <c r="D35" s="78"/>
      <c r="E35" s="84">
        <v>103</v>
      </c>
      <c r="F35" s="77"/>
      <c r="G35" s="78"/>
      <c r="H35" s="78"/>
      <c r="I35" s="84">
        <v>106</v>
      </c>
      <c r="J35" s="77"/>
      <c r="K35" s="78"/>
      <c r="L35" s="78"/>
      <c r="M35" s="84">
        <v>22.4</v>
      </c>
      <c r="N35" s="77"/>
      <c r="O35" s="78"/>
      <c r="P35" s="78"/>
      <c r="Q35" s="84">
        <v>2.8</v>
      </c>
    </row>
    <row r="36" spans="1:17">
      <c r="A36" s="76">
        <v>22</v>
      </c>
      <c r="B36" s="77"/>
      <c r="C36" s="78"/>
      <c r="D36" s="78"/>
      <c r="E36" s="84">
        <v>95.399999999999991</v>
      </c>
      <c r="F36" s="77"/>
      <c r="G36" s="78"/>
      <c r="H36" s="78"/>
      <c r="I36" s="84">
        <v>92.8</v>
      </c>
      <c r="J36" s="77"/>
      <c r="K36" s="78"/>
      <c r="L36" s="78"/>
      <c r="M36" s="84">
        <v>21.6</v>
      </c>
      <c r="N36" s="77"/>
      <c r="O36" s="78"/>
      <c r="P36" s="78"/>
      <c r="Q36" s="84">
        <v>1</v>
      </c>
    </row>
    <row r="37" spans="1:17">
      <c r="A37" s="76">
        <v>23</v>
      </c>
      <c r="B37" s="77"/>
      <c r="C37" s="78"/>
      <c r="D37" s="78"/>
      <c r="E37" s="84">
        <v>86.199999999999989</v>
      </c>
      <c r="F37" s="77"/>
      <c r="G37" s="78"/>
      <c r="H37" s="78"/>
      <c r="I37" s="84">
        <v>74.599999999999994</v>
      </c>
      <c r="J37" s="77"/>
      <c r="K37" s="78"/>
      <c r="L37" s="78"/>
      <c r="M37" s="84">
        <v>18.600000000000001</v>
      </c>
      <c r="N37" s="77"/>
      <c r="O37" s="78"/>
      <c r="P37" s="78"/>
      <c r="Q37" s="84">
        <v>2.8</v>
      </c>
    </row>
    <row r="38" spans="1:17">
      <c r="A38" s="76">
        <v>24</v>
      </c>
      <c r="B38" s="77"/>
      <c r="C38" s="78"/>
      <c r="D38" s="78"/>
      <c r="E38" s="84">
        <v>68.599999999999994</v>
      </c>
      <c r="F38" s="77"/>
      <c r="G38" s="78"/>
      <c r="H38" s="78"/>
      <c r="I38" s="84">
        <v>57.800000000000004</v>
      </c>
      <c r="J38" s="77"/>
      <c r="K38" s="78"/>
      <c r="L38" s="78"/>
      <c r="M38" s="84">
        <v>16.400000000000002</v>
      </c>
      <c r="N38" s="77"/>
      <c r="O38" s="78"/>
      <c r="P38" s="78"/>
      <c r="Q38" s="84">
        <v>2.6</v>
      </c>
    </row>
    <row r="39" spans="1:17">
      <c r="A39" s="76" t="s">
        <v>67</v>
      </c>
      <c r="B39" s="79"/>
      <c r="C39" s="79"/>
      <c r="D39" s="79"/>
      <c r="E39" s="71">
        <f>SUM(E15:E38)</f>
        <v>1721.6</v>
      </c>
      <c r="F39" s="79"/>
      <c r="G39" s="79"/>
      <c r="H39" s="79"/>
      <c r="I39" s="71">
        <f>SUM(I15:I38)</f>
        <v>1959.9999999999998</v>
      </c>
      <c r="J39" s="79"/>
      <c r="K39" s="79"/>
      <c r="L39" s="79"/>
      <c r="M39" s="71">
        <f>SUM(M15:M38)</f>
        <v>448.20000000000005</v>
      </c>
      <c r="N39" s="79"/>
      <c r="O39" s="79"/>
      <c r="P39" s="79"/>
      <c r="Q39" s="71">
        <f>SUM(Q15:Q38)</f>
        <v>48.8</v>
      </c>
    </row>
    <row r="40" spans="1:17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</row>
    <row r="41" spans="1:17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</row>
    <row r="42" spans="1:17">
      <c r="A42" s="207" t="s">
        <v>74</v>
      </c>
      <c r="B42" s="207"/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</row>
    <row r="43" spans="1:17">
      <c r="A43" s="57"/>
      <c r="B43" s="80"/>
      <c r="C43" s="80"/>
      <c r="D43" s="80"/>
      <c r="E43" s="80"/>
      <c r="F43" s="80"/>
      <c r="G43" s="80"/>
      <c r="H43" s="80"/>
      <c r="I43" s="80"/>
      <c r="J43" s="80"/>
      <c r="K43" s="57"/>
      <c r="L43" s="57"/>
      <c r="M43" s="57"/>
      <c r="N43" s="57"/>
      <c r="O43" s="57"/>
      <c r="P43" s="57"/>
      <c r="Q43" s="57"/>
    </row>
    <row r="44" spans="1:17">
      <c r="A44" s="80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</row>
  </sheetData>
  <mergeCells count="21">
    <mergeCell ref="A42:Q42"/>
    <mergeCell ref="A5:E5"/>
    <mergeCell ref="E6:N6"/>
    <mergeCell ref="E7:N7"/>
    <mergeCell ref="A9:A12"/>
    <mergeCell ref="B9:I9"/>
    <mergeCell ref="J9:Q9"/>
    <mergeCell ref="B10:E10"/>
    <mergeCell ref="F10:I10"/>
    <mergeCell ref="J10:M10"/>
    <mergeCell ref="N10:Q10"/>
    <mergeCell ref="B11:C11"/>
    <mergeCell ref="F11:G11"/>
    <mergeCell ref="J11:K11"/>
    <mergeCell ref="N11:O11"/>
    <mergeCell ref="B1:E1"/>
    <mergeCell ref="A2:E2"/>
    <mergeCell ref="N2:Q2"/>
    <mergeCell ref="B4:E4"/>
    <mergeCell ref="G4:K4"/>
    <mergeCell ref="N4:Q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44"/>
  <sheetViews>
    <sheetView workbookViewId="0">
      <selection activeCell="E7" sqref="E7:N7"/>
    </sheetView>
  </sheetViews>
  <sheetFormatPr defaultRowHeight="15"/>
  <cols>
    <col min="1" max="1" width="5.28515625" customWidth="1"/>
    <col min="5" max="5" width="14" customWidth="1"/>
  </cols>
  <sheetData>
    <row r="1" spans="1:17">
      <c r="A1" s="57"/>
      <c r="B1" s="224" t="s">
        <v>43</v>
      </c>
      <c r="C1" s="230"/>
      <c r="D1" s="230"/>
      <c r="E1" s="230"/>
      <c r="F1" s="58"/>
      <c r="G1" s="57"/>
      <c r="H1" s="57"/>
      <c r="I1" s="57"/>
      <c r="J1" s="59"/>
      <c r="K1" s="60"/>
      <c r="L1" s="60"/>
      <c r="M1" s="60"/>
      <c r="N1" s="224" t="s">
        <v>50</v>
      </c>
      <c r="O1" s="225"/>
      <c r="P1" s="225"/>
      <c r="Q1" s="225"/>
    </row>
    <row r="2" spans="1:17">
      <c r="A2" s="199" t="s">
        <v>51</v>
      </c>
      <c r="B2" s="200"/>
      <c r="C2" s="200"/>
      <c r="D2" s="200"/>
      <c r="E2" s="200"/>
      <c r="F2" s="57"/>
      <c r="G2" s="57"/>
      <c r="H2" s="57"/>
      <c r="I2" s="57"/>
      <c r="J2" s="57"/>
      <c r="K2" s="57"/>
      <c r="L2" s="57"/>
      <c r="M2" s="57"/>
      <c r="N2" s="201" t="s">
        <v>52</v>
      </c>
      <c r="O2" s="202"/>
      <c r="P2" s="202"/>
      <c r="Q2" s="202"/>
    </row>
    <row r="3" spans="1:17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63"/>
      <c r="O3" s="63" t="s">
        <v>71</v>
      </c>
      <c r="P3" s="63"/>
      <c r="Q3" s="63"/>
    </row>
    <row r="4" spans="1:17" ht="15.75">
      <c r="A4" s="57"/>
      <c r="B4" s="226" t="s">
        <v>55</v>
      </c>
      <c r="C4" s="231"/>
      <c r="D4" s="231"/>
      <c r="E4" s="231"/>
      <c r="F4" s="57"/>
      <c r="G4" s="204" t="s">
        <v>56</v>
      </c>
      <c r="H4" s="204"/>
      <c r="I4" s="204"/>
      <c r="J4" s="204"/>
      <c r="K4" s="204"/>
      <c r="L4" s="65"/>
      <c r="M4" s="57"/>
      <c r="N4" s="205"/>
      <c r="O4" s="206"/>
      <c r="P4" s="206"/>
      <c r="Q4" s="206"/>
    </row>
    <row r="5" spans="1:17">
      <c r="A5" s="199" t="s">
        <v>57</v>
      </c>
      <c r="B5" s="208"/>
      <c r="C5" s="208"/>
      <c r="D5" s="208"/>
      <c r="E5" s="208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</row>
    <row r="6" spans="1:17">
      <c r="A6" s="57"/>
      <c r="B6" s="57"/>
      <c r="C6" s="57"/>
      <c r="D6" s="57"/>
      <c r="E6" s="209" t="s">
        <v>58</v>
      </c>
      <c r="F6" s="209"/>
      <c r="G6" s="209"/>
      <c r="H6" s="209"/>
      <c r="I6" s="209"/>
      <c r="J6" s="209"/>
      <c r="K6" s="209"/>
      <c r="L6" s="209"/>
      <c r="M6" s="209"/>
      <c r="N6" s="209"/>
      <c r="O6" s="57"/>
      <c r="P6" s="57"/>
      <c r="Q6" s="57"/>
    </row>
    <row r="7" spans="1:17">
      <c r="A7" s="57"/>
      <c r="B7" s="57"/>
      <c r="C7" s="57"/>
      <c r="D7" s="57"/>
      <c r="E7" s="210" t="s">
        <v>76</v>
      </c>
      <c r="F7" s="210"/>
      <c r="G7" s="210"/>
      <c r="H7" s="210"/>
      <c r="I7" s="210"/>
      <c r="J7" s="210"/>
      <c r="K7" s="210"/>
      <c r="L7" s="210"/>
      <c r="M7" s="210"/>
      <c r="N7" s="210"/>
      <c r="O7" s="57"/>
      <c r="P7" s="57"/>
      <c r="Q7" s="57"/>
    </row>
    <row r="8" spans="1:17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</row>
    <row r="9" spans="1:17">
      <c r="A9" s="211" t="s">
        <v>59</v>
      </c>
      <c r="B9" s="214" t="s">
        <v>3</v>
      </c>
      <c r="C9" s="215"/>
      <c r="D9" s="215"/>
      <c r="E9" s="215"/>
      <c r="F9" s="215"/>
      <c r="G9" s="215"/>
      <c r="H9" s="215"/>
      <c r="I9" s="216"/>
      <c r="J9" s="214" t="s">
        <v>8</v>
      </c>
      <c r="K9" s="215"/>
      <c r="L9" s="215"/>
      <c r="M9" s="215"/>
      <c r="N9" s="215"/>
      <c r="O9" s="215"/>
      <c r="P9" s="215"/>
      <c r="Q9" s="216"/>
    </row>
    <row r="10" spans="1:17">
      <c r="A10" s="228"/>
      <c r="B10" s="217" t="s">
        <v>72</v>
      </c>
      <c r="C10" s="218"/>
      <c r="D10" s="218"/>
      <c r="E10" s="219"/>
      <c r="F10" s="220" t="s">
        <v>73</v>
      </c>
      <c r="G10" s="221"/>
      <c r="H10" s="221"/>
      <c r="I10" s="222"/>
      <c r="J10" s="220" t="s">
        <v>72</v>
      </c>
      <c r="K10" s="221"/>
      <c r="L10" s="221"/>
      <c r="M10" s="222"/>
      <c r="N10" s="220" t="s">
        <v>73</v>
      </c>
      <c r="O10" s="221"/>
      <c r="P10" s="221"/>
      <c r="Q10" s="222"/>
    </row>
    <row r="11" spans="1:17">
      <c r="A11" s="228"/>
      <c r="B11" s="223" t="s">
        <v>62</v>
      </c>
      <c r="C11" s="224"/>
      <c r="D11" s="63"/>
      <c r="E11" s="81"/>
      <c r="F11" s="214" t="s">
        <v>63</v>
      </c>
      <c r="G11" s="215"/>
      <c r="H11" s="73"/>
      <c r="I11" s="72"/>
      <c r="J11" s="214" t="s">
        <v>63</v>
      </c>
      <c r="K11" s="215"/>
      <c r="L11" s="73"/>
      <c r="M11" s="72"/>
      <c r="N11" s="214" t="s">
        <v>63</v>
      </c>
      <c r="O11" s="215"/>
      <c r="P11" s="73"/>
      <c r="Q11" s="72"/>
    </row>
    <row r="12" spans="1:17" ht="36">
      <c r="A12" s="229"/>
      <c r="B12" s="74" t="s">
        <v>64</v>
      </c>
      <c r="C12" s="74" t="s">
        <v>65</v>
      </c>
      <c r="D12" s="74"/>
      <c r="E12" s="74" t="s">
        <v>66</v>
      </c>
      <c r="F12" s="74" t="s">
        <v>64</v>
      </c>
      <c r="G12" s="74" t="s">
        <v>65</v>
      </c>
      <c r="H12" s="74"/>
      <c r="I12" s="74" t="s">
        <v>66</v>
      </c>
      <c r="J12" s="74" t="s">
        <v>64</v>
      </c>
      <c r="K12" s="74" t="s">
        <v>65</v>
      </c>
      <c r="L12" s="74"/>
      <c r="M12" s="74" t="s">
        <v>66</v>
      </c>
      <c r="N12" s="74" t="s">
        <v>64</v>
      </c>
      <c r="O12" s="74" t="s">
        <v>65</v>
      </c>
      <c r="P12" s="74"/>
      <c r="Q12" s="74" t="s">
        <v>66</v>
      </c>
    </row>
    <row r="13" spans="1:17">
      <c r="A13" s="75">
        <v>1</v>
      </c>
      <c r="B13" s="75">
        <v>2</v>
      </c>
      <c r="C13" s="75">
        <v>3</v>
      </c>
      <c r="D13" s="75"/>
      <c r="E13" s="75">
        <v>4</v>
      </c>
      <c r="F13" s="75">
        <v>5</v>
      </c>
      <c r="G13" s="75">
        <v>6</v>
      </c>
      <c r="H13" s="75"/>
      <c r="I13" s="75">
        <v>7</v>
      </c>
      <c r="J13" s="75">
        <v>8</v>
      </c>
      <c r="K13" s="75">
        <v>9</v>
      </c>
      <c r="L13" s="75"/>
      <c r="M13" s="75">
        <v>10</v>
      </c>
      <c r="N13" s="75">
        <v>11</v>
      </c>
      <c r="O13" s="75">
        <v>12</v>
      </c>
      <c r="P13" s="75"/>
      <c r="Q13" s="75">
        <v>13</v>
      </c>
    </row>
    <row r="14" spans="1:17">
      <c r="A14" s="76">
        <v>0</v>
      </c>
      <c r="B14" s="77"/>
      <c r="C14" s="78"/>
      <c r="D14" s="78"/>
      <c r="E14" s="78"/>
      <c r="F14" s="77"/>
      <c r="G14" s="78"/>
      <c r="H14" s="78"/>
      <c r="I14" s="78"/>
      <c r="J14" s="77"/>
      <c r="K14" s="78"/>
      <c r="L14" s="78"/>
      <c r="M14" s="78"/>
      <c r="N14" s="77"/>
      <c r="O14" s="78"/>
      <c r="P14" s="78"/>
      <c r="Q14" s="78"/>
    </row>
    <row r="15" spans="1:17">
      <c r="A15" s="76">
        <v>1</v>
      </c>
      <c r="B15" s="77"/>
      <c r="C15" s="78"/>
      <c r="D15" s="78"/>
      <c r="E15" s="84">
        <v>148.19999999999999</v>
      </c>
      <c r="F15" s="77"/>
      <c r="G15" s="78"/>
      <c r="H15" s="78"/>
      <c r="I15" s="84">
        <v>82.8</v>
      </c>
      <c r="J15" s="77"/>
      <c r="K15" s="78"/>
      <c r="L15" s="78"/>
      <c r="M15" s="84">
        <v>20.399999999999999</v>
      </c>
      <c r="N15" s="77"/>
      <c r="O15" s="78"/>
      <c r="P15" s="78"/>
      <c r="Q15" s="84">
        <v>11.4</v>
      </c>
    </row>
    <row r="16" spans="1:17">
      <c r="A16" s="76">
        <v>2</v>
      </c>
      <c r="B16" s="77"/>
      <c r="C16" s="78"/>
      <c r="D16" s="78"/>
      <c r="E16" s="84">
        <v>129</v>
      </c>
      <c r="F16" s="77"/>
      <c r="G16" s="78"/>
      <c r="H16" s="78"/>
      <c r="I16" s="84">
        <v>69</v>
      </c>
      <c r="J16" s="77"/>
      <c r="K16" s="78"/>
      <c r="L16" s="78"/>
      <c r="M16" s="84">
        <v>21</v>
      </c>
      <c r="N16" s="77"/>
      <c r="O16" s="78"/>
      <c r="P16" s="78"/>
      <c r="Q16" s="84">
        <v>13.2</v>
      </c>
    </row>
    <row r="17" spans="1:17">
      <c r="A17" s="76">
        <v>3</v>
      </c>
      <c r="B17" s="77"/>
      <c r="C17" s="78"/>
      <c r="D17" s="78"/>
      <c r="E17" s="84">
        <v>120.6</v>
      </c>
      <c r="F17" s="77"/>
      <c r="G17" s="78"/>
      <c r="H17" s="78"/>
      <c r="I17" s="84">
        <v>62.400000000000006</v>
      </c>
      <c r="J17" s="77"/>
      <c r="K17" s="78"/>
      <c r="L17" s="78"/>
      <c r="M17" s="84">
        <v>18</v>
      </c>
      <c r="N17" s="77"/>
      <c r="O17" s="78"/>
      <c r="P17" s="78"/>
      <c r="Q17" s="84">
        <v>12.600000000000001</v>
      </c>
    </row>
    <row r="18" spans="1:17">
      <c r="A18" s="76">
        <v>4</v>
      </c>
      <c r="B18" s="77"/>
      <c r="C18" s="78"/>
      <c r="D18" s="78"/>
      <c r="E18" s="84">
        <v>120.6</v>
      </c>
      <c r="F18" s="77"/>
      <c r="G18" s="78"/>
      <c r="H18" s="78"/>
      <c r="I18" s="84">
        <v>63</v>
      </c>
      <c r="J18" s="77"/>
      <c r="K18" s="78"/>
      <c r="L18" s="78"/>
      <c r="M18" s="84">
        <v>18.600000000000001</v>
      </c>
      <c r="N18" s="77"/>
      <c r="O18" s="78"/>
      <c r="P18" s="78"/>
      <c r="Q18" s="84">
        <v>13.8</v>
      </c>
    </row>
    <row r="19" spans="1:17">
      <c r="A19" s="76">
        <v>5</v>
      </c>
      <c r="B19" s="77"/>
      <c r="C19" s="78"/>
      <c r="D19" s="78"/>
      <c r="E19" s="84">
        <v>121.20000000000002</v>
      </c>
      <c r="F19" s="77"/>
      <c r="G19" s="78"/>
      <c r="H19" s="78"/>
      <c r="I19" s="84">
        <v>64.2</v>
      </c>
      <c r="J19" s="77"/>
      <c r="K19" s="78"/>
      <c r="L19" s="78"/>
      <c r="M19" s="84">
        <v>18.600000000000001</v>
      </c>
      <c r="N19" s="77"/>
      <c r="O19" s="78"/>
      <c r="P19" s="78"/>
      <c r="Q19" s="84">
        <v>13.8</v>
      </c>
    </row>
    <row r="20" spans="1:17">
      <c r="A20" s="76">
        <v>6</v>
      </c>
      <c r="B20" s="77"/>
      <c r="C20" s="78"/>
      <c r="D20" s="78"/>
      <c r="E20" s="84">
        <v>134.4</v>
      </c>
      <c r="F20" s="77"/>
      <c r="G20" s="78"/>
      <c r="H20" s="78"/>
      <c r="I20" s="84">
        <v>75.599999999999994</v>
      </c>
      <c r="J20" s="77"/>
      <c r="K20" s="78"/>
      <c r="L20" s="78"/>
      <c r="M20" s="84">
        <v>18.600000000000001</v>
      </c>
      <c r="N20" s="77"/>
      <c r="O20" s="78"/>
      <c r="P20" s="78"/>
      <c r="Q20" s="84">
        <v>12.600000000000001</v>
      </c>
    </row>
    <row r="21" spans="1:17">
      <c r="A21" s="76">
        <v>7</v>
      </c>
      <c r="B21" s="77"/>
      <c r="C21" s="78"/>
      <c r="D21" s="78"/>
      <c r="E21" s="84">
        <v>193.2</v>
      </c>
      <c r="F21" s="77"/>
      <c r="G21" s="78"/>
      <c r="H21" s="78"/>
      <c r="I21" s="84">
        <v>96.6</v>
      </c>
      <c r="J21" s="77"/>
      <c r="K21" s="78"/>
      <c r="L21" s="78"/>
      <c r="M21" s="84">
        <v>19.2</v>
      </c>
      <c r="N21" s="77"/>
      <c r="O21" s="78"/>
      <c r="P21" s="78"/>
      <c r="Q21" s="84">
        <v>5.3999999999999995</v>
      </c>
    </row>
    <row r="22" spans="1:17">
      <c r="A22" s="76">
        <v>8</v>
      </c>
      <c r="B22" s="77"/>
      <c r="C22" s="78"/>
      <c r="D22" s="78"/>
      <c r="E22" s="84">
        <v>238.2</v>
      </c>
      <c r="F22" s="77"/>
      <c r="G22" s="78"/>
      <c r="H22" s="78"/>
      <c r="I22" s="84">
        <v>103.80000000000001</v>
      </c>
      <c r="J22" s="77"/>
      <c r="K22" s="78"/>
      <c r="L22" s="78"/>
      <c r="M22" s="84">
        <v>22.8</v>
      </c>
      <c r="N22" s="77"/>
      <c r="O22" s="78"/>
      <c r="P22" s="78"/>
      <c r="Q22" s="84">
        <v>1.7999999999999998</v>
      </c>
    </row>
    <row r="23" spans="1:17">
      <c r="A23" s="76">
        <v>9</v>
      </c>
      <c r="B23" s="77"/>
      <c r="C23" s="78"/>
      <c r="D23" s="78"/>
      <c r="E23" s="84">
        <v>258.60000000000002</v>
      </c>
      <c r="F23" s="77"/>
      <c r="G23" s="78"/>
      <c r="H23" s="78"/>
      <c r="I23" s="84">
        <v>102.6</v>
      </c>
      <c r="J23" s="77"/>
      <c r="K23" s="78"/>
      <c r="L23" s="78"/>
      <c r="M23" s="84">
        <v>29.4</v>
      </c>
      <c r="N23" s="77"/>
      <c r="O23" s="78"/>
      <c r="P23" s="78"/>
      <c r="Q23" s="84">
        <v>7.2</v>
      </c>
    </row>
    <row r="24" spans="1:17">
      <c r="A24" s="76">
        <v>10</v>
      </c>
      <c r="B24" s="77"/>
      <c r="C24" s="78"/>
      <c r="D24" s="78"/>
      <c r="E24" s="84">
        <v>284.39999999999998</v>
      </c>
      <c r="F24" s="77"/>
      <c r="G24" s="78"/>
      <c r="H24" s="78"/>
      <c r="I24" s="84">
        <v>113.39999999999999</v>
      </c>
      <c r="J24" s="77"/>
      <c r="K24" s="78"/>
      <c r="L24" s="78"/>
      <c r="M24" s="84">
        <v>27</v>
      </c>
      <c r="N24" s="77"/>
      <c r="O24" s="78"/>
      <c r="P24" s="78"/>
      <c r="Q24" s="84">
        <v>9</v>
      </c>
    </row>
    <row r="25" spans="1:17">
      <c r="A25" s="76">
        <v>11</v>
      </c>
      <c r="B25" s="77"/>
      <c r="C25" s="78"/>
      <c r="D25" s="78"/>
      <c r="E25" s="84">
        <v>315</v>
      </c>
      <c r="F25" s="77"/>
      <c r="G25" s="78"/>
      <c r="H25" s="78"/>
      <c r="I25" s="84">
        <v>101.4</v>
      </c>
      <c r="J25" s="77"/>
      <c r="K25" s="78"/>
      <c r="L25" s="78"/>
      <c r="M25" s="84">
        <v>24</v>
      </c>
      <c r="N25" s="77"/>
      <c r="O25" s="78"/>
      <c r="P25" s="78"/>
      <c r="Q25" s="84">
        <v>9.6</v>
      </c>
    </row>
    <row r="26" spans="1:17">
      <c r="A26" s="76">
        <v>12</v>
      </c>
      <c r="B26" s="77"/>
      <c r="C26" s="78"/>
      <c r="D26" s="78"/>
      <c r="E26" s="84">
        <v>348.6</v>
      </c>
      <c r="F26" s="77"/>
      <c r="G26" s="78"/>
      <c r="H26" s="78"/>
      <c r="I26" s="84">
        <v>100.2</v>
      </c>
      <c r="J26" s="77"/>
      <c r="K26" s="78"/>
      <c r="L26" s="78"/>
      <c r="M26" s="84">
        <v>29.4</v>
      </c>
      <c r="N26" s="77"/>
      <c r="O26" s="78"/>
      <c r="P26" s="78"/>
      <c r="Q26" s="84">
        <v>10.8</v>
      </c>
    </row>
    <row r="27" spans="1:17">
      <c r="A27" s="76">
        <v>13</v>
      </c>
      <c r="B27" s="77"/>
      <c r="C27" s="78"/>
      <c r="D27" s="78"/>
      <c r="E27" s="84">
        <v>348</v>
      </c>
      <c r="F27" s="77"/>
      <c r="G27" s="78"/>
      <c r="H27" s="78"/>
      <c r="I27" s="84">
        <v>105.60000000000001</v>
      </c>
      <c r="J27" s="77"/>
      <c r="K27" s="78"/>
      <c r="L27" s="78"/>
      <c r="M27" s="84">
        <v>34.200000000000003</v>
      </c>
      <c r="N27" s="77"/>
      <c r="O27" s="78"/>
      <c r="P27" s="78"/>
      <c r="Q27" s="84">
        <v>14.399999999999999</v>
      </c>
    </row>
    <row r="28" spans="1:17">
      <c r="A28" s="76">
        <v>14</v>
      </c>
      <c r="B28" s="77"/>
      <c r="C28" s="78"/>
      <c r="D28" s="78"/>
      <c r="E28" s="84">
        <v>345.6</v>
      </c>
      <c r="F28" s="77"/>
      <c r="G28" s="78"/>
      <c r="H28" s="78"/>
      <c r="I28" s="84">
        <v>106.80000000000001</v>
      </c>
      <c r="J28" s="77"/>
      <c r="K28" s="78"/>
      <c r="L28" s="78"/>
      <c r="M28" s="84">
        <v>32.4</v>
      </c>
      <c r="N28" s="77"/>
      <c r="O28" s="78"/>
      <c r="P28" s="78"/>
      <c r="Q28" s="84">
        <v>13.200000000000001</v>
      </c>
    </row>
    <row r="29" spans="1:17">
      <c r="A29" s="76">
        <v>15</v>
      </c>
      <c r="B29" s="77"/>
      <c r="C29" s="78"/>
      <c r="D29" s="78"/>
      <c r="E29" s="84">
        <v>336</v>
      </c>
      <c r="F29" s="77"/>
      <c r="G29" s="78"/>
      <c r="H29" s="78"/>
      <c r="I29" s="84">
        <v>111.00000000000001</v>
      </c>
      <c r="J29" s="77"/>
      <c r="K29" s="78"/>
      <c r="L29" s="78"/>
      <c r="M29" s="84">
        <v>33.599999999999994</v>
      </c>
      <c r="N29" s="77"/>
      <c r="O29" s="78"/>
      <c r="P29" s="78"/>
      <c r="Q29" s="84">
        <v>15.6</v>
      </c>
    </row>
    <row r="30" spans="1:17">
      <c r="A30" s="76">
        <v>16</v>
      </c>
      <c r="B30" s="77"/>
      <c r="C30" s="78"/>
      <c r="D30" s="78"/>
      <c r="E30" s="84">
        <v>353.4</v>
      </c>
      <c r="F30" s="77"/>
      <c r="G30" s="78"/>
      <c r="H30" s="78"/>
      <c r="I30" s="84">
        <v>121.80000000000001</v>
      </c>
      <c r="J30" s="77"/>
      <c r="K30" s="78"/>
      <c r="L30" s="78"/>
      <c r="M30" s="84">
        <v>33</v>
      </c>
      <c r="N30" s="77"/>
      <c r="O30" s="78"/>
      <c r="P30" s="78"/>
      <c r="Q30" s="84">
        <v>13.2</v>
      </c>
    </row>
    <row r="31" spans="1:17">
      <c r="A31" s="76">
        <v>17</v>
      </c>
      <c r="B31" s="77"/>
      <c r="C31" s="78"/>
      <c r="D31" s="78"/>
      <c r="E31" s="84">
        <v>361.79999999999995</v>
      </c>
      <c r="F31" s="77"/>
      <c r="G31" s="78"/>
      <c r="H31" s="78"/>
      <c r="I31" s="84">
        <v>135</v>
      </c>
      <c r="J31" s="77"/>
      <c r="K31" s="78"/>
      <c r="L31" s="78"/>
      <c r="M31" s="84">
        <v>33.6</v>
      </c>
      <c r="N31" s="77"/>
      <c r="O31" s="78"/>
      <c r="P31" s="78"/>
      <c r="Q31" s="84">
        <v>9</v>
      </c>
    </row>
    <row r="32" spans="1:17">
      <c r="A32" s="76">
        <v>18</v>
      </c>
      <c r="B32" s="77"/>
      <c r="C32" s="78"/>
      <c r="D32" s="78"/>
      <c r="E32" s="84">
        <v>379.8</v>
      </c>
      <c r="F32" s="77"/>
      <c r="G32" s="78"/>
      <c r="H32" s="78"/>
      <c r="I32" s="84">
        <v>141.6</v>
      </c>
      <c r="J32" s="77"/>
      <c r="K32" s="78"/>
      <c r="L32" s="78"/>
      <c r="M32" s="84">
        <v>29.4</v>
      </c>
      <c r="N32" s="77"/>
      <c r="O32" s="78"/>
      <c r="P32" s="78"/>
      <c r="Q32" s="84">
        <v>3</v>
      </c>
    </row>
    <row r="33" spans="1:17">
      <c r="A33" s="76">
        <v>19</v>
      </c>
      <c r="B33" s="77"/>
      <c r="C33" s="78"/>
      <c r="D33" s="78"/>
      <c r="E33" s="84">
        <v>432</v>
      </c>
      <c r="F33" s="77"/>
      <c r="G33" s="78"/>
      <c r="H33" s="78"/>
      <c r="I33" s="84">
        <v>157.80000000000001</v>
      </c>
      <c r="J33" s="77"/>
      <c r="K33" s="78"/>
      <c r="L33" s="78"/>
      <c r="M33" s="84">
        <v>25.8</v>
      </c>
      <c r="N33" s="77"/>
      <c r="O33" s="78"/>
      <c r="P33" s="78"/>
      <c r="Q33" s="84">
        <v>0</v>
      </c>
    </row>
    <row r="34" spans="1:17">
      <c r="A34" s="76">
        <v>20</v>
      </c>
      <c r="B34" s="77"/>
      <c r="C34" s="78"/>
      <c r="D34" s="78"/>
      <c r="E34" s="84">
        <v>448.19999999999993</v>
      </c>
      <c r="F34" s="77"/>
      <c r="G34" s="78"/>
      <c r="H34" s="78"/>
      <c r="I34" s="84">
        <v>172.2</v>
      </c>
      <c r="J34" s="77"/>
      <c r="K34" s="78"/>
      <c r="L34" s="78"/>
      <c r="M34" s="84">
        <v>36.6</v>
      </c>
      <c r="N34" s="77"/>
      <c r="O34" s="78"/>
      <c r="P34" s="78"/>
      <c r="Q34" s="84">
        <v>1.2</v>
      </c>
    </row>
    <row r="35" spans="1:17">
      <c r="A35" s="76">
        <v>21</v>
      </c>
      <c r="B35" s="77"/>
      <c r="C35" s="78"/>
      <c r="D35" s="78"/>
      <c r="E35" s="84">
        <v>362.4</v>
      </c>
      <c r="F35" s="77"/>
      <c r="G35" s="78"/>
      <c r="H35" s="78"/>
      <c r="I35" s="84">
        <v>175.79999999999998</v>
      </c>
      <c r="J35" s="77"/>
      <c r="K35" s="78"/>
      <c r="L35" s="78"/>
      <c r="M35" s="84">
        <v>24.599999999999998</v>
      </c>
      <c r="N35" s="77"/>
      <c r="O35" s="78"/>
      <c r="P35" s="78"/>
      <c r="Q35" s="84">
        <v>1.7999999999999998</v>
      </c>
    </row>
    <row r="36" spans="1:17">
      <c r="A36" s="76">
        <v>22</v>
      </c>
      <c r="B36" s="77"/>
      <c r="C36" s="78"/>
      <c r="D36" s="78"/>
      <c r="E36" s="84">
        <v>318.60000000000002</v>
      </c>
      <c r="F36" s="77"/>
      <c r="G36" s="78"/>
      <c r="H36" s="78"/>
      <c r="I36" s="84">
        <v>166.8</v>
      </c>
      <c r="J36" s="77"/>
      <c r="K36" s="78"/>
      <c r="L36" s="78"/>
      <c r="M36" s="84">
        <v>22.799999999999997</v>
      </c>
      <c r="N36" s="77"/>
      <c r="O36" s="78"/>
      <c r="P36" s="78"/>
      <c r="Q36" s="84">
        <v>3</v>
      </c>
    </row>
    <row r="37" spans="1:17">
      <c r="A37" s="76">
        <v>23</v>
      </c>
      <c r="B37" s="77"/>
      <c r="C37" s="78"/>
      <c r="D37" s="78"/>
      <c r="E37" s="84">
        <v>254.4</v>
      </c>
      <c r="F37" s="77"/>
      <c r="G37" s="78"/>
      <c r="H37" s="78"/>
      <c r="I37" s="84">
        <v>138</v>
      </c>
      <c r="J37" s="77"/>
      <c r="K37" s="78"/>
      <c r="L37" s="78"/>
      <c r="M37" s="84">
        <v>22.200000000000003</v>
      </c>
      <c r="N37" s="77"/>
      <c r="O37" s="78"/>
      <c r="P37" s="78"/>
      <c r="Q37" s="84">
        <v>3.5999999999999996</v>
      </c>
    </row>
    <row r="38" spans="1:17">
      <c r="A38" s="76">
        <v>24</v>
      </c>
      <c r="B38" s="77"/>
      <c r="C38" s="78"/>
      <c r="D38" s="78"/>
      <c r="E38" s="84">
        <v>189.6</v>
      </c>
      <c r="F38" s="77"/>
      <c r="G38" s="78"/>
      <c r="H38" s="78"/>
      <c r="I38" s="84">
        <v>102.60000000000001</v>
      </c>
      <c r="J38" s="77"/>
      <c r="K38" s="78"/>
      <c r="L38" s="78"/>
      <c r="M38" s="84">
        <v>18</v>
      </c>
      <c r="N38" s="77"/>
      <c r="O38" s="78"/>
      <c r="P38" s="78"/>
      <c r="Q38" s="84">
        <v>8.3999999999999986</v>
      </c>
    </row>
    <row r="39" spans="1:17">
      <c r="A39" s="76" t="s">
        <v>67</v>
      </c>
      <c r="B39" s="79"/>
      <c r="C39" s="79"/>
      <c r="D39" s="79"/>
      <c r="E39" s="79">
        <f>SUM(E15:E38)</f>
        <v>6541.8</v>
      </c>
      <c r="F39" s="79"/>
      <c r="G39" s="79"/>
      <c r="H39" s="79"/>
      <c r="I39" s="71">
        <f>SUM(I15:I38)</f>
        <v>2670</v>
      </c>
      <c r="J39" s="79"/>
      <c r="K39" s="79"/>
      <c r="L39" s="79"/>
      <c r="M39" s="71">
        <f>SUM(M15:M38)</f>
        <v>613.19999999999993</v>
      </c>
      <c r="N39" s="79"/>
      <c r="O39" s="79"/>
      <c r="P39" s="79"/>
      <c r="Q39" s="71">
        <f>SUM(Q15:Q38)</f>
        <v>207.59999999999997</v>
      </c>
    </row>
    <row r="40" spans="1:17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</row>
    <row r="41" spans="1:17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</row>
    <row r="42" spans="1:17">
      <c r="A42" s="207" t="s">
        <v>74</v>
      </c>
      <c r="B42" s="207"/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</row>
    <row r="43" spans="1:17">
      <c r="A43" s="57"/>
      <c r="B43" s="80"/>
      <c r="C43" s="80"/>
      <c r="D43" s="80"/>
      <c r="E43" s="80"/>
      <c r="F43" s="80"/>
      <c r="G43" s="80"/>
      <c r="H43" s="80"/>
      <c r="I43" s="80"/>
      <c r="J43" s="80"/>
      <c r="K43" s="57"/>
      <c r="L43" s="57"/>
      <c r="M43" s="57"/>
      <c r="N43" s="57"/>
      <c r="O43" s="57"/>
      <c r="P43" s="57"/>
      <c r="Q43" s="57"/>
    </row>
    <row r="44" spans="1:17">
      <c r="A44" s="80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</row>
  </sheetData>
  <mergeCells count="22">
    <mergeCell ref="A42:Q42"/>
    <mergeCell ref="A5:E5"/>
    <mergeCell ref="E6:N6"/>
    <mergeCell ref="E7:N7"/>
    <mergeCell ref="A9:A12"/>
    <mergeCell ref="B9:I9"/>
    <mergeCell ref="J9:Q9"/>
    <mergeCell ref="B10:E10"/>
    <mergeCell ref="F10:I10"/>
    <mergeCell ref="J10:M10"/>
    <mergeCell ref="N10:Q10"/>
    <mergeCell ref="B11:C11"/>
    <mergeCell ref="F11:G11"/>
    <mergeCell ref="J11:K11"/>
    <mergeCell ref="N11:O11"/>
    <mergeCell ref="B1:E1"/>
    <mergeCell ref="N1:Q1"/>
    <mergeCell ref="A2:E2"/>
    <mergeCell ref="N2:Q2"/>
    <mergeCell ref="B4:E4"/>
    <mergeCell ref="G4:K4"/>
    <mergeCell ref="N4:Q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topLeftCell="D13" zoomScale="118" zoomScaleNormal="118" workbookViewId="0">
      <selection activeCell="N39" sqref="N39"/>
    </sheetView>
  </sheetViews>
  <sheetFormatPr defaultRowHeight="15"/>
  <cols>
    <col min="1" max="1" width="6.42578125" customWidth="1"/>
    <col min="2" max="2" width="11.85546875" customWidth="1"/>
    <col min="3" max="3" width="9.28515625" bestFit="1" customWidth="1"/>
    <col min="4" max="4" width="15.28515625" customWidth="1"/>
    <col min="5" max="5" width="11.7109375" customWidth="1"/>
    <col min="7" max="7" width="15.42578125" customWidth="1"/>
    <col min="8" max="8" width="12.42578125" customWidth="1"/>
    <col min="10" max="10" width="14.140625" customWidth="1"/>
    <col min="11" max="11" width="11.85546875" customWidth="1"/>
    <col min="13" max="13" width="14.28515625" customWidth="1"/>
  </cols>
  <sheetData>
    <row r="1" spans="1:13" ht="15.75">
      <c r="A1" s="1" t="s">
        <v>37</v>
      </c>
      <c r="J1" s="13" t="s">
        <v>11</v>
      </c>
    </row>
    <row r="2" spans="1:13" ht="11.25" customHeight="1">
      <c r="A2" s="2" t="s">
        <v>0</v>
      </c>
      <c r="J2" s="2" t="s">
        <v>12</v>
      </c>
    </row>
    <row r="3" spans="1:13" ht="15.75">
      <c r="A3" s="1" t="s">
        <v>39</v>
      </c>
    </row>
    <row r="4" spans="1:13" ht="15.75">
      <c r="G4" s="3" t="s">
        <v>1</v>
      </c>
    </row>
    <row r="5" spans="1:13" ht="7.5" customHeight="1"/>
    <row r="6" spans="1:13" ht="15.75">
      <c r="G6" s="4" t="s">
        <v>2</v>
      </c>
    </row>
    <row r="7" spans="1:13" ht="15.75">
      <c r="G7" s="4" t="s">
        <v>77</v>
      </c>
    </row>
    <row r="8" spans="1:13" ht="10.5" customHeight="1">
      <c r="I8" s="4"/>
    </row>
    <row r="9" spans="1:13" ht="15.75">
      <c r="A9" s="143" t="s">
        <v>5</v>
      </c>
      <c r="B9" s="146" t="s">
        <v>3</v>
      </c>
      <c r="C9" s="146"/>
      <c r="D9" s="146"/>
      <c r="E9" s="146"/>
      <c r="F9" s="146"/>
      <c r="G9" s="146"/>
      <c r="H9" s="146" t="s">
        <v>8</v>
      </c>
      <c r="I9" s="146"/>
      <c r="J9" s="146"/>
      <c r="K9" s="146"/>
      <c r="L9" s="146"/>
      <c r="M9" s="146"/>
    </row>
    <row r="10" spans="1:13" ht="15.75">
      <c r="A10" s="143"/>
      <c r="B10" s="145" t="s">
        <v>14</v>
      </c>
      <c r="C10" s="145"/>
      <c r="D10" s="145"/>
      <c r="E10" s="145" t="s">
        <v>15</v>
      </c>
      <c r="F10" s="145"/>
      <c r="G10" s="145"/>
      <c r="H10" s="145" t="s">
        <v>14</v>
      </c>
      <c r="I10" s="145"/>
      <c r="J10" s="145"/>
      <c r="K10" s="145" t="s">
        <v>15</v>
      </c>
      <c r="L10" s="145"/>
      <c r="M10" s="145"/>
    </row>
    <row r="11" spans="1:13" ht="15.75">
      <c r="A11" s="143"/>
      <c r="B11" s="144" t="s">
        <v>4</v>
      </c>
      <c r="C11" s="144"/>
      <c r="D11" s="144"/>
      <c r="E11" s="144" t="s">
        <v>4</v>
      </c>
      <c r="F11" s="144"/>
      <c r="G11" s="144"/>
      <c r="H11" s="144" t="s">
        <v>4</v>
      </c>
      <c r="I11" s="144"/>
      <c r="J11" s="144"/>
      <c r="K11" s="144" t="s">
        <v>4</v>
      </c>
      <c r="L11" s="144"/>
      <c r="M11" s="144"/>
    </row>
    <row r="12" spans="1:13" ht="94.5" customHeight="1">
      <c r="A12" s="143"/>
      <c r="B12" s="6" t="s">
        <v>7</v>
      </c>
      <c r="C12" s="7" t="s">
        <v>6</v>
      </c>
      <c r="D12" s="6" t="s">
        <v>10</v>
      </c>
      <c r="E12" s="6" t="s">
        <v>7</v>
      </c>
      <c r="F12" s="7" t="s">
        <v>6</v>
      </c>
      <c r="G12" s="6" t="s">
        <v>10</v>
      </c>
      <c r="H12" s="6" t="s">
        <v>7</v>
      </c>
      <c r="I12" s="7" t="s">
        <v>6</v>
      </c>
      <c r="J12" s="6" t="s">
        <v>10</v>
      </c>
      <c r="K12" s="6" t="s">
        <v>7</v>
      </c>
      <c r="L12" s="7" t="s">
        <v>6</v>
      </c>
      <c r="M12" s="6" t="s">
        <v>10</v>
      </c>
    </row>
    <row r="13" spans="1:13" ht="15.75">
      <c r="A13" s="6">
        <v>1</v>
      </c>
      <c r="B13" s="8">
        <v>2</v>
      </c>
      <c r="C13" s="6">
        <v>3</v>
      </c>
      <c r="D13" s="8">
        <v>4</v>
      </c>
      <c r="E13" s="6">
        <v>5</v>
      </c>
      <c r="F13" s="8">
        <v>6</v>
      </c>
      <c r="G13" s="6">
        <v>7</v>
      </c>
      <c r="H13" s="8">
        <v>8</v>
      </c>
      <c r="I13" s="6">
        <v>9</v>
      </c>
      <c r="J13" s="8">
        <v>10</v>
      </c>
      <c r="K13" s="6">
        <v>11</v>
      </c>
      <c r="L13" s="8">
        <v>12</v>
      </c>
      <c r="M13" s="6">
        <v>13</v>
      </c>
    </row>
    <row r="14" spans="1:13" ht="15.75">
      <c r="A14" s="6">
        <v>0</v>
      </c>
      <c r="B14" s="85">
        <v>2743.7458000000001</v>
      </c>
      <c r="C14" s="50"/>
      <c r="D14" s="117"/>
      <c r="E14" s="123">
        <v>2633.0985000000001</v>
      </c>
      <c r="F14" s="49"/>
      <c r="G14" s="20"/>
      <c r="H14" s="49"/>
      <c r="I14" s="49"/>
      <c r="J14" s="50"/>
      <c r="K14" s="49"/>
      <c r="L14" s="49"/>
      <c r="M14" s="11"/>
    </row>
    <row r="15" spans="1:13">
      <c r="A15" s="12">
        <v>1</v>
      </c>
      <c r="B15" s="86">
        <v>2743.7916</v>
      </c>
      <c r="C15" s="86">
        <v>4.58E-2</v>
      </c>
      <c r="D15" s="119">
        <v>164.88</v>
      </c>
      <c r="E15" s="123">
        <v>2633.1828</v>
      </c>
      <c r="F15" s="122">
        <v>8.43E-2</v>
      </c>
      <c r="G15" s="120">
        <v>303.48</v>
      </c>
      <c r="H15" s="49"/>
      <c r="I15" s="49"/>
      <c r="J15" s="121">
        <v>64.8</v>
      </c>
      <c r="K15" s="49"/>
      <c r="L15" s="49"/>
      <c r="M15" s="127">
        <v>86.76</v>
      </c>
    </row>
    <row r="16" spans="1:13" ht="15.75">
      <c r="A16" s="6">
        <v>2</v>
      </c>
      <c r="B16" s="86">
        <v>2743.8341</v>
      </c>
      <c r="C16" s="86">
        <v>4.2500000000000003E-2</v>
      </c>
      <c r="D16" s="119">
        <v>153</v>
      </c>
      <c r="E16" s="123">
        <v>2633.2658000000001</v>
      </c>
      <c r="F16" s="122">
        <v>8.3000000000000004E-2</v>
      </c>
      <c r="G16" s="120">
        <v>298.79999999999995</v>
      </c>
      <c r="H16" s="49"/>
      <c r="I16" s="49"/>
      <c r="J16" s="121">
        <v>61.2</v>
      </c>
      <c r="K16" s="49"/>
      <c r="L16" s="49"/>
      <c r="M16" s="127">
        <v>87.84</v>
      </c>
    </row>
    <row r="17" spans="1:17">
      <c r="A17" s="12">
        <v>3</v>
      </c>
      <c r="B17" s="86">
        <v>2743.8746000000001</v>
      </c>
      <c r="C17" s="86">
        <v>4.0500000000000001E-2</v>
      </c>
      <c r="D17" s="119">
        <v>145.80000000000001</v>
      </c>
      <c r="E17" s="123">
        <v>2633.3447999999999</v>
      </c>
      <c r="F17" s="122">
        <v>7.9299999999999995E-2</v>
      </c>
      <c r="G17" s="120">
        <v>285.48</v>
      </c>
      <c r="H17" s="49"/>
      <c r="I17" s="49"/>
      <c r="J17" s="121">
        <v>59.04</v>
      </c>
      <c r="K17" s="49"/>
      <c r="L17" s="49"/>
      <c r="M17" s="127">
        <v>89.28</v>
      </c>
    </row>
    <row r="18" spans="1:17" ht="15.75">
      <c r="A18" s="6">
        <v>4</v>
      </c>
      <c r="B18" s="86">
        <v>2743.9132</v>
      </c>
      <c r="C18" s="86">
        <v>3.8600000000000002E-2</v>
      </c>
      <c r="D18" s="119">
        <v>138.96</v>
      </c>
      <c r="E18" s="123">
        <v>2633.4250999999999</v>
      </c>
      <c r="F18" s="122">
        <v>8.0299999999999996E-2</v>
      </c>
      <c r="G18" s="120">
        <v>289.08000000000004</v>
      </c>
      <c r="H18" s="49"/>
      <c r="I18" s="49"/>
      <c r="J18" s="121">
        <v>57.96</v>
      </c>
      <c r="K18" s="49"/>
      <c r="L18" s="49"/>
      <c r="M18" s="127">
        <v>91.8</v>
      </c>
    </row>
    <row r="19" spans="1:17">
      <c r="A19" s="12">
        <v>5</v>
      </c>
      <c r="B19" s="86">
        <v>2744</v>
      </c>
      <c r="C19" s="86">
        <v>3.9300000000000002E-2</v>
      </c>
      <c r="D19" s="119">
        <v>141.48000000000002</v>
      </c>
      <c r="E19" s="123">
        <v>2633.5059999999999</v>
      </c>
      <c r="F19" s="122">
        <v>8.09E-2</v>
      </c>
      <c r="G19" s="120">
        <v>291.24</v>
      </c>
      <c r="H19" s="49"/>
      <c r="I19" s="49"/>
      <c r="J19" s="121">
        <v>55.8</v>
      </c>
      <c r="K19" s="49"/>
      <c r="L19" s="49"/>
      <c r="M19" s="127">
        <v>90.36</v>
      </c>
    </row>
    <row r="20" spans="1:17" ht="15.75">
      <c r="A20" s="6">
        <v>6</v>
      </c>
      <c r="B20" s="86">
        <v>2744.0484000000001</v>
      </c>
      <c r="C20" s="86">
        <v>4.2200000000000001E-2</v>
      </c>
      <c r="D20" s="119">
        <v>151.92000000000002</v>
      </c>
      <c r="E20" s="123">
        <v>2633.5891999999999</v>
      </c>
      <c r="F20" s="122">
        <v>8.3199999999999996E-2</v>
      </c>
      <c r="G20" s="120">
        <v>299.52</v>
      </c>
      <c r="H20" s="49"/>
      <c r="I20" s="49"/>
      <c r="J20" s="121">
        <v>58.32</v>
      </c>
      <c r="K20" s="49"/>
      <c r="L20" s="49"/>
      <c r="M20" s="127">
        <v>88.92</v>
      </c>
      <c r="P20" s="23"/>
      <c r="Q20" s="23"/>
    </row>
    <row r="21" spans="1:17">
      <c r="A21" s="12">
        <v>7</v>
      </c>
      <c r="B21" s="86">
        <v>2744.0974999999999</v>
      </c>
      <c r="C21" s="86">
        <v>4.9099999999999998E-2</v>
      </c>
      <c r="D21" s="119">
        <v>176.76</v>
      </c>
      <c r="E21" s="123">
        <v>2633.6849999999999</v>
      </c>
      <c r="F21" s="122">
        <v>9.6199999999999994E-2</v>
      </c>
      <c r="G21" s="120">
        <v>346.32</v>
      </c>
      <c r="H21" s="49"/>
      <c r="I21" s="49"/>
      <c r="J21" s="121">
        <v>56.16</v>
      </c>
      <c r="K21" s="49"/>
      <c r="L21" s="49"/>
      <c r="M21" s="127">
        <v>84.24</v>
      </c>
      <c r="P21" s="23"/>
      <c r="Q21" s="23"/>
    </row>
    <row r="22" spans="1:17" ht="15.75">
      <c r="A22" s="6">
        <v>8</v>
      </c>
      <c r="B22" s="86">
        <v>2744.1547</v>
      </c>
      <c r="C22" s="86">
        <v>5.7200000000000001E-2</v>
      </c>
      <c r="D22" s="119">
        <v>205.92</v>
      </c>
      <c r="E22" s="123">
        <v>2633.8</v>
      </c>
      <c r="F22" s="122">
        <v>0.1159</v>
      </c>
      <c r="G22" s="120">
        <v>417.24</v>
      </c>
      <c r="H22" s="49"/>
      <c r="I22" s="49"/>
      <c r="J22" s="121">
        <v>64.08</v>
      </c>
      <c r="K22" s="49"/>
      <c r="L22" s="49"/>
      <c r="M22" s="128">
        <v>107.28</v>
      </c>
      <c r="P22" s="23"/>
      <c r="Q22" s="23"/>
    </row>
    <row r="23" spans="1:17">
      <c r="A23" s="12">
        <v>9</v>
      </c>
      <c r="B23" s="86">
        <v>2744.2408999999998</v>
      </c>
      <c r="C23" s="86">
        <v>8.6199999999999999E-2</v>
      </c>
      <c r="D23" s="119">
        <v>310.32</v>
      </c>
      <c r="E23" s="123">
        <v>2633.95</v>
      </c>
      <c r="F23" s="122">
        <v>0.1545</v>
      </c>
      <c r="G23" s="120">
        <v>556.20000000000005</v>
      </c>
      <c r="H23" s="49"/>
      <c r="I23" s="49"/>
      <c r="J23" s="121">
        <v>120.96</v>
      </c>
      <c r="K23" s="49"/>
      <c r="L23" s="49"/>
      <c r="M23" s="127">
        <v>183.96</v>
      </c>
      <c r="P23" s="23"/>
      <c r="Q23" s="23"/>
    </row>
    <row r="24" spans="1:17" ht="15.75">
      <c r="A24" s="6">
        <v>10</v>
      </c>
      <c r="B24" s="86">
        <v>2744.3402999999998</v>
      </c>
      <c r="C24" s="86">
        <v>9.9400000000000002E-2</v>
      </c>
      <c r="D24" s="119">
        <v>357.84000000000003</v>
      </c>
      <c r="E24" s="123">
        <v>2634.1089999999999</v>
      </c>
      <c r="F24" s="122">
        <v>0.1595</v>
      </c>
      <c r="G24" s="120">
        <v>574.20000000000005</v>
      </c>
      <c r="H24" s="49"/>
      <c r="I24" s="49"/>
      <c r="J24" s="121">
        <v>134.63999999999999</v>
      </c>
      <c r="K24" s="49"/>
      <c r="L24" s="49"/>
      <c r="M24" s="127">
        <v>181.44</v>
      </c>
      <c r="P24" s="23"/>
      <c r="Q24" s="23"/>
    </row>
    <row r="25" spans="1:17">
      <c r="A25" s="12">
        <v>11</v>
      </c>
      <c r="B25" s="86">
        <v>2744.4468999999999</v>
      </c>
      <c r="C25" s="86">
        <v>0.1066</v>
      </c>
      <c r="D25" s="119">
        <v>383.76</v>
      </c>
      <c r="E25" s="123">
        <v>2634.27</v>
      </c>
      <c r="F25" s="122">
        <v>0.16159999999999999</v>
      </c>
      <c r="G25" s="120">
        <v>581.76</v>
      </c>
      <c r="H25" s="49"/>
      <c r="I25" s="49"/>
      <c r="J25" s="121">
        <v>154.44</v>
      </c>
      <c r="K25" s="49"/>
      <c r="L25" s="49"/>
      <c r="M25" s="127">
        <v>182.88</v>
      </c>
      <c r="P25" s="23"/>
      <c r="Q25" s="23"/>
    </row>
    <row r="26" spans="1:17" ht="15.75">
      <c r="A26" s="6">
        <v>12</v>
      </c>
      <c r="B26" s="86">
        <v>2744.5486000000001</v>
      </c>
      <c r="C26" s="86">
        <v>0.1017</v>
      </c>
      <c r="D26" s="119">
        <v>366.12</v>
      </c>
      <c r="E26" s="123">
        <v>2634.4279999999999</v>
      </c>
      <c r="F26" s="122">
        <v>0.158</v>
      </c>
      <c r="G26" s="120">
        <v>568.79999999999995</v>
      </c>
      <c r="H26" s="49"/>
      <c r="I26" s="49"/>
      <c r="J26" s="121">
        <v>141.47999999999999</v>
      </c>
      <c r="K26" s="49"/>
      <c r="L26" s="49"/>
      <c r="M26" s="127">
        <v>158.76</v>
      </c>
      <c r="P26" s="23"/>
      <c r="Q26" s="23"/>
    </row>
    <row r="27" spans="1:17">
      <c r="A27" s="12">
        <v>13</v>
      </c>
      <c r="B27" s="86">
        <v>2744.6446000000001</v>
      </c>
      <c r="C27" s="86">
        <v>9.6000000000000002E-2</v>
      </c>
      <c r="D27" s="119">
        <v>345.6</v>
      </c>
      <c r="E27" s="123">
        <v>2634.5770000000002</v>
      </c>
      <c r="F27" s="122">
        <v>0.14990000000000001</v>
      </c>
      <c r="G27" s="120">
        <v>539.64</v>
      </c>
      <c r="H27" s="49"/>
      <c r="I27" s="49"/>
      <c r="J27" s="121">
        <v>133.56</v>
      </c>
      <c r="K27" s="49"/>
      <c r="L27" s="49"/>
      <c r="M27" s="127">
        <v>147.96</v>
      </c>
      <c r="P27" s="23"/>
      <c r="Q27" s="23"/>
    </row>
    <row r="28" spans="1:17" ht="15.75">
      <c r="A28" s="6">
        <v>14</v>
      </c>
      <c r="B28" s="86">
        <v>2744.7543999999998</v>
      </c>
      <c r="C28" s="86">
        <v>0.10979999999999999</v>
      </c>
      <c r="D28" s="119">
        <v>395.28</v>
      </c>
      <c r="E28" s="123">
        <v>2634.7318</v>
      </c>
      <c r="F28" s="122">
        <v>0.15479999999999999</v>
      </c>
      <c r="G28" s="120">
        <v>557.28</v>
      </c>
      <c r="H28" s="49"/>
      <c r="I28" s="49"/>
      <c r="J28" s="121">
        <v>173.52</v>
      </c>
      <c r="K28" s="49"/>
      <c r="L28" s="49"/>
      <c r="M28" s="127">
        <v>190.8</v>
      </c>
      <c r="P28" s="23"/>
      <c r="Q28" s="23"/>
    </row>
    <row r="29" spans="1:17">
      <c r="A29" s="12">
        <v>15</v>
      </c>
      <c r="B29" s="86">
        <v>2744.8643000000002</v>
      </c>
      <c r="C29" s="86">
        <v>0.1099</v>
      </c>
      <c r="D29" s="119">
        <v>395.64</v>
      </c>
      <c r="E29" s="123">
        <v>2634.89</v>
      </c>
      <c r="F29" s="122">
        <v>0.15359999999999999</v>
      </c>
      <c r="G29" s="120">
        <v>552.96</v>
      </c>
      <c r="H29" s="49"/>
      <c r="I29" s="49"/>
      <c r="J29" s="121">
        <v>184.68</v>
      </c>
      <c r="K29" s="49"/>
      <c r="L29" s="49"/>
      <c r="M29" s="127">
        <v>182.16</v>
      </c>
      <c r="P29" s="23"/>
      <c r="Q29" s="23"/>
    </row>
    <row r="30" spans="1:17" ht="15.75">
      <c r="A30" s="6">
        <v>16</v>
      </c>
      <c r="B30" s="86">
        <v>2744.9771999999998</v>
      </c>
      <c r="C30" s="86">
        <v>0.1129</v>
      </c>
      <c r="D30" s="119">
        <v>406.44</v>
      </c>
      <c r="E30" s="123">
        <v>2635.0479999999998</v>
      </c>
      <c r="F30" s="122">
        <v>0.15820000000000001</v>
      </c>
      <c r="G30" s="120">
        <v>569.52</v>
      </c>
      <c r="H30" s="49"/>
      <c r="I30" s="49"/>
      <c r="J30" s="121">
        <v>170.64</v>
      </c>
      <c r="K30" s="49"/>
      <c r="L30" s="49"/>
      <c r="M30" s="127">
        <v>185.04</v>
      </c>
      <c r="P30" s="23"/>
      <c r="Q30" s="23"/>
    </row>
    <row r="31" spans="1:17">
      <c r="A31" s="12">
        <v>17</v>
      </c>
      <c r="B31" s="86">
        <v>2745.0843</v>
      </c>
      <c r="C31" s="86">
        <v>0.1071</v>
      </c>
      <c r="D31" s="119">
        <v>385.56</v>
      </c>
      <c r="E31" s="123">
        <v>2635.2</v>
      </c>
      <c r="F31" s="122">
        <v>0.15770000000000001</v>
      </c>
      <c r="G31" s="120">
        <v>567.72</v>
      </c>
      <c r="H31" s="49"/>
      <c r="I31" s="49"/>
      <c r="J31" s="121">
        <v>154.80000000000001</v>
      </c>
      <c r="K31" s="49"/>
      <c r="L31" s="49"/>
      <c r="M31" s="127">
        <v>154.80000000000001</v>
      </c>
      <c r="P31" s="23"/>
      <c r="Q31" s="23"/>
    </row>
    <row r="32" spans="1:17" ht="15.75">
      <c r="A32" s="6">
        <v>18</v>
      </c>
      <c r="B32" s="86">
        <v>2745.1676000000002</v>
      </c>
      <c r="C32" s="86">
        <v>8.3299999999999999E-2</v>
      </c>
      <c r="D32" s="119">
        <v>299.88</v>
      </c>
      <c r="E32" s="123">
        <v>2635.34</v>
      </c>
      <c r="F32" s="122">
        <v>0.14230000000000001</v>
      </c>
      <c r="G32" s="120">
        <v>512.28</v>
      </c>
      <c r="H32" s="49"/>
      <c r="I32" s="49"/>
      <c r="J32" s="121">
        <v>81</v>
      </c>
      <c r="K32" s="49"/>
      <c r="L32" s="49"/>
      <c r="M32" s="127">
        <v>99.72</v>
      </c>
      <c r="P32" s="23"/>
      <c r="Q32" s="23"/>
    </row>
    <row r="33" spans="1:17">
      <c r="A33" s="12">
        <v>19</v>
      </c>
      <c r="B33" s="86">
        <v>2745.2408999999998</v>
      </c>
      <c r="C33" s="86">
        <v>7.3300000000000004E-2</v>
      </c>
      <c r="D33" s="119">
        <v>263.88</v>
      </c>
      <c r="E33" s="123">
        <v>2635.4794999999999</v>
      </c>
      <c r="F33" s="122">
        <v>0.13950000000000001</v>
      </c>
      <c r="G33" s="120">
        <v>502.20000000000005</v>
      </c>
      <c r="H33" s="49"/>
      <c r="I33" s="49"/>
      <c r="J33" s="121">
        <v>72.36</v>
      </c>
      <c r="K33" s="49"/>
      <c r="L33" s="49"/>
      <c r="M33" s="127">
        <v>92.88</v>
      </c>
      <c r="P33" s="23"/>
      <c r="Q33" s="23"/>
    </row>
    <row r="34" spans="1:17" ht="15.75">
      <c r="A34" s="6">
        <v>20</v>
      </c>
      <c r="B34" s="86">
        <v>2745.3117000000002</v>
      </c>
      <c r="C34" s="86">
        <v>7.0800000000000002E-2</v>
      </c>
      <c r="D34" s="119">
        <v>254.88</v>
      </c>
      <c r="E34" s="123">
        <v>2635.6203</v>
      </c>
      <c r="F34" s="122">
        <v>0.12909999999999999</v>
      </c>
      <c r="G34" s="120">
        <v>464.76</v>
      </c>
      <c r="H34" s="49"/>
      <c r="I34" s="49"/>
      <c r="J34" s="121">
        <v>73.08</v>
      </c>
      <c r="K34" s="49"/>
      <c r="L34" s="49"/>
      <c r="M34" s="127">
        <v>92.88</v>
      </c>
      <c r="P34" s="23"/>
      <c r="Q34" s="23"/>
    </row>
    <row r="35" spans="1:17">
      <c r="A35" s="12">
        <v>21</v>
      </c>
      <c r="B35" s="86">
        <v>2745.3213000000001</v>
      </c>
      <c r="C35" s="86">
        <v>6.59E-2</v>
      </c>
      <c r="D35" s="119">
        <v>237.24</v>
      </c>
      <c r="E35" s="123">
        <v>2635.741</v>
      </c>
      <c r="F35" s="122">
        <v>0.1207</v>
      </c>
      <c r="G35" s="120">
        <v>434.52</v>
      </c>
      <c r="H35" s="49"/>
      <c r="I35" s="49"/>
      <c r="J35" s="121">
        <v>63</v>
      </c>
      <c r="K35" s="49"/>
      <c r="L35" s="49"/>
      <c r="M35" s="127">
        <v>97.56</v>
      </c>
      <c r="P35" s="23"/>
      <c r="Q35" s="23"/>
    </row>
    <row r="36" spans="1:17" ht="15.75">
      <c r="A36" s="6">
        <v>22</v>
      </c>
      <c r="B36" s="86">
        <v>2745.3872000000001</v>
      </c>
      <c r="C36" s="86">
        <v>6.3299999999999995E-2</v>
      </c>
      <c r="D36" s="119">
        <v>227.88</v>
      </c>
      <c r="E36" s="123">
        <v>2635.8516</v>
      </c>
      <c r="F36" s="122">
        <v>0.1106</v>
      </c>
      <c r="G36" s="120">
        <v>398.15999999999997</v>
      </c>
      <c r="H36" s="49"/>
      <c r="I36" s="49"/>
      <c r="J36" s="121">
        <v>67.319999999999993</v>
      </c>
      <c r="K36" s="49"/>
      <c r="L36" s="49"/>
      <c r="M36" s="127">
        <v>95.76</v>
      </c>
      <c r="P36" s="23"/>
      <c r="Q36" s="23"/>
    </row>
    <row r="37" spans="1:17">
      <c r="A37" s="12">
        <v>23</v>
      </c>
      <c r="B37" s="86">
        <v>2745.442</v>
      </c>
      <c r="C37" s="86">
        <v>5.4800000000000001E-2</v>
      </c>
      <c r="D37" s="119">
        <v>197.28</v>
      </c>
      <c r="E37" s="123">
        <v>2635.9546</v>
      </c>
      <c r="F37" s="122">
        <v>0.10299999999999999</v>
      </c>
      <c r="G37" s="120">
        <v>370.8</v>
      </c>
      <c r="H37" s="49"/>
      <c r="I37" s="49"/>
      <c r="J37" s="121">
        <v>67.319999999999993</v>
      </c>
      <c r="K37" s="49"/>
      <c r="L37" s="49"/>
      <c r="M37" s="127">
        <v>92.88</v>
      </c>
      <c r="P37" s="23"/>
      <c r="Q37" s="23"/>
    </row>
    <row r="38" spans="1:17" ht="16.5" thickBot="1">
      <c r="A38" s="14">
        <v>24</v>
      </c>
      <c r="B38" s="86">
        <v>2745.4895999999999</v>
      </c>
      <c r="C38" s="86">
        <v>4.7600000000000003E-2</v>
      </c>
      <c r="D38" s="119">
        <v>171.36</v>
      </c>
      <c r="E38" s="123">
        <v>2636.0504000000001</v>
      </c>
      <c r="F38" s="122">
        <v>9.5799999999999996E-2</v>
      </c>
      <c r="G38" s="120">
        <v>344.88</v>
      </c>
      <c r="H38" s="49"/>
      <c r="I38" s="49"/>
      <c r="J38" s="121">
        <v>60.48</v>
      </c>
      <c r="K38" s="20"/>
      <c r="L38" s="49"/>
      <c r="M38" s="127">
        <v>90</v>
      </c>
      <c r="P38" s="23"/>
      <c r="Q38" s="23"/>
    </row>
    <row r="39" spans="1:17" ht="15.75" thickBot="1">
      <c r="A39" s="25" t="s">
        <v>9</v>
      </c>
      <c r="B39" s="26"/>
      <c r="C39" s="26"/>
      <c r="D39" s="124">
        <f>SUM(D15:D38)</f>
        <v>6277.68</v>
      </c>
      <c r="E39" s="124"/>
      <c r="F39" s="27"/>
      <c r="G39" s="125">
        <f>SUM(G15:G38)</f>
        <v>10626.84</v>
      </c>
      <c r="H39" s="26"/>
      <c r="I39" s="26"/>
      <c r="J39" s="125">
        <f>SUM(J15:J38)</f>
        <v>2330.64</v>
      </c>
      <c r="K39" s="26"/>
      <c r="L39" s="26"/>
      <c r="M39" s="126">
        <f>SUM(M15:M38)</f>
        <v>2955.9600000000009</v>
      </c>
      <c r="P39" s="23"/>
      <c r="Q39" s="23"/>
    </row>
    <row r="41" spans="1:17" ht="43.5" customHeight="1">
      <c r="B41" s="5" t="s">
        <v>38</v>
      </c>
      <c r="I41" s="23" t="s">
        <v>79</v>
      </c>
    </row>
  </sheetData>
  <mergeCells count="11">
    <mergeCell ref="A9:A12"/>
    <mergeCell ref="E11:G11"/>
    <mergeCell ref="H11:J11"/>
    <mergeCell ref="K11:M11"/>
    <mergeCell ref="B11:D11"/>
    <mergeCell ref="B10:D10"/>
    <mergeCell ref="E10:G10"/>
    <mergeCell ref="B9:G9"/>
    <mergeCell ref="H10:J10"/>
    <mergeCell ref="K10:M10"/>
    <mergeCell ref="H9:M9"/>
  </mergeCells>
  <pageMargins left="0.75" right="0.31496062992125984" top="0.34" bottom="0.34" header="0.22" footer="0.22"/>
  <pageSetup paperSize="9"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topLeftCell="A10" zoomScale="90" zoomScaleNormal="90" workbookViewId="0">
      <selection activeCell="I41" sqref="I41"/>
    </sheetView>
  </sheetViews>
  <sheetFormatPr defaultRowHeight="15"/>
  <cols>
    <col min="1" max="1" width="6.42578125" customWidth="1"/>
    <col min="2" max="2" width="11.85546875" customWidth="1"/>
    <col min="4" max="4" width="15.28515625" customWidth="1"/>
    <col min="5" max="5" width="10.85546875" customWidth="1"/>
    <col min="7" max="7" width="15.42578125" customWidth="1"/>
    <col min="8" max="8" width="11.28515625" customWidth="1"/>
    <col min="10" max="10" width="14.5703125" customWidth="1"/>
    <col min="11" max="11" width="11" customWidth="1"/>
    <col min="13" max="13" width="14.28515625" customWidth="1"/>
  </cols>
  <sheetData>
    <row r="1" spans="1:13" ht="15.75">
      <c r="A1" s="1" t="s">
        <v>37</v>
      </c>
      <c r="J1" s="13" t="s">
        <v>11</v>
      </c>
    </row>
    <row r="2" spans="1:13" ht="11.25" customHeight="1">
      <c r="A2" s="2" t="s">
        <v>0</v>
      </c>
      <c r="J2" s="2" t="s">
        <v>12</v>
      </c>
    </row>
    <row r="3" spans="1:13" ht="15.75">
      <c r="A3" s="1" t="s">
        <v>36</v>
      </c>
    </row>
    <row r="4" spans="1:13" ht="15.75">
      <c r="G4" s="3" t="s">
        <v>1</v>
      </c>
    </row>
    <row r="5" spans="1:13" ht="7.5" customHeight="1"/>
    <row r="6" spans="1:13" ht="15.75">
      <c r="G6" s="4" t="s">
        <v>2</v>
      </c>
    </row>
    <row r="7" spans="1:13" ht="15.75">
      <c r="G7" s="4" t="s">
        <v>78</v>
      </c>
    </row>
    <row r="8" spans="1:13" ht="10.5" customHeight="1">
      <c r="I8" s="4"/>
    </row>
    <row r="9" spans="1:13" ht="15.75">
      <c r="A9" s="143" t="s">
        <v>5</v>
      </c>
      <c r="B9" s="146" t="s">
        <v>3</v>
      </c>
      <c r="C9" s="146"/>
      <c r="D9" s="146"/>
      <c r="E9" s="146"/>
      <c r="F9" s="146"/>
      <c r="G9" s="146"/>
      <c r="H9" s="146" t="s">
        <v>8</v>
      </c>
      <c r="I9" s="146"/>
      <c r="J9" s="146"/>
      <c r="K9" s="146"/>
      <c r="L9" s="146"/>
      <c r="M9" s="146"/>
    </row>
    <row r="10" spans="1:13" ht="15.75">
      <c r="A10" s="143"/>
      <c r="B10" s="145" t="s">
        <v>16</v>
      </c>
      <c r="C10" s="145"/>
      <c r="D10" s="145"/>
      <c r="E10" s="145"/>
      <c r="F10" s="145"/>
      <c r="G10" s="145"/>
      <c r="H10" s="145" t="s">
        <v>16</v>
      </c>
      <c r="I10" s="145"/>
      <c r="J10" s="145"/>
      <c r="K10" s="145"/>
      <c r="L10" s="145"/>
      <c r="M10" s="145"/>
    </row>
    <row r="11" spans="1:13" ht="15.75">
      <c r="A11" s="143"/>
      <c r="B11" s="144" t="s">
        <v>4</v>
      </c>
      <c r="C11" s="144"/>
      <c r="D11" s="144"/>
      <c r="E11" s="144"/>
      <c r="F11" s="144"/>
      <c r="G11" s="144"/>
      <c r="H11" s="144" t="s">
        <v>4</v>
      </c>
      <c r="I11" s="144"/>
      <c r="J11" s="144"/>
      <c r="K11" s="144"/>
      <c r="L11" s="144"/>
      <c r="M11" s="144"/>
    </row>
    <row r="12" spans="1:13" ht="47.25">
      <c r="A12" s="143"/>
      <c r="B12" s="6" t="s">
        <v>7</v>
      </c>
      <c r="C12" s="7" t="s">
        <v>6</v>
      </c>
      <c r="D12" s="6" t="s">
        <v>10</v>
      </c>
      <c r="E12" s="6" t="s">
        <v>7</v>
      </c>
      <c r="F12" s="7" t="s">
        <v>6</v>
      </c>
      <c r="G12" s="6" t="s">
        <v>10</v>
      </c>
      <c r="H12" s="6" t="s">
        <v>7</v>
      </c>
      <c r="I12" s="7" t="s">
        <v>6</v>
      </c>
      <c r="J12" s="6" t="s">
        <v>10</v>
      </c>
      <c r="K12" s="6" t="s">
        <v>7</v>
      </c>
      <c r="L12" s="7" t="s">
        <v>6</v>
      </c>
      <c r="M12" s="6" t="s">
        <v>10</v>
      </c>
    </row>
    <row r="13" spans="1:13" ht="15.75">
      <c r="A13" s="6">
        <v>1</v>
      </c>
      <c r="B13" s="8">
        <v>2</v>
      </c>
      <c r="C13" s="6">
        <v>3</v>
      </c>
      <c r="D13" s="8">
        <v>4</v>
      </c>
      <c r="E13" s="6">
        <v>5</v>
      </c>
      <c r="F13" s="8">
        <v>6</v>
      </c>
      <c r="G13" s="6">
        <v>7</v>
      </c>
      <c r="H13" s="8">
        <v>8</v>
      </c>
      <c r="I13" s="6">
        <v>9</v>
      </c>
      <c r="J13" s="8">
        <v>10</v>
      </c>
      <c r="K13" s="6">
        <v>11</v>
      </c>
      <c r="L13" s="8">
        <v>12</v>
      </c>
      <c r="M13" s="6">
        <v>13</v>
      </c>
    </row>
    <row r="14" spans="1:13" ht="15.75">
      <c r="A14" s="6">
        <v>0</v>
      </c>
      <c r="B14" s="11">
        <v>628.38</v>
      </c>
      <c r="C14" s="9"/>
      <c r="D14" s="10"/>
      <c r="E14" s="11"/>
      <c r="F14" s="11"/>
      <c r="G14" s="11"/>
      <c r="H14" s="11">
        <v>205.14</v>
      </c>
      <c r="I14" s="11"/>
      <c r="J14" s="11"/>
      <c r="K14" s="11"/>
      <c r="L14" s="11"/>
      <c r="M14" s="11"/>
    </row>
    <row r="15" spans="1:13">
      <c r="A15" s="12">
        <v>1</v>
      </c>
      <c r="B15" s="11">
        <v>628.38</v>
      </c>
      <c r="C15" s="11">
        <v>0</v>
      </c>
      <c r="D15" s="11">
        <v>0</v>
      </c>
      <c r="E15" s="11"/>
      <c r="F15" s="11"/>
      <c r="G15" s="11"/>
      <c r="H15" s="11">
        <v>205.14</v>
      </c>
      <c r="I15" s="11">
        <v>0</v>
      </c>
      <c r="J15" s="11">
        <v>0</v>
      </c>
      <c r="K15" s="11"/>
      <c r="L15" s="11"/>
      <c r="M15" s="11"/>
    </row>
    <row r="16" spans="1:13" ht="15.75">
      <c r="A16" s="6">
        <v>2</v>
      </c>
      <c r="B16" s="11">
        <v>628.38</v>
      </c>
      <c r="C16" s="11">
        <v>0</v>
      </c>
      <c r="D16" s="11">
        <v>0</v>
      </c>
      <c r="E16" s="11"/>
      <c r="F16" s="11"/>
      <c r="G16" s="11"/>
      <c r="H16" s="11">
        <v>205.14</v>
      </c>
      <c r="I16" s="11">
        <v>0</v>
      </c>
      <c r="J16" s="11">
        <v>0</v>
      </c>
      <c r="K16" s="11"/>
      <c r="L16" s="11"/>
      <c r="M16" s="11"/>
    </row>
    <row r="17" spans="1:13">
      <c r="A17" s="12">
        <v>3</v>
      </c>
      <c r="B17" s="11">
        <v>628.38</v>
      </c>
      <c r="C17" s="11">
        <v>0</v>
      </c>
      <c r="D17" s="11">
        <v>0</v>
      </c>
      <c r="E17" s="11"/>
      <c r="F17" s="11"/>
      <c r="G17" s="11"/>
      <c r="H17" s="11">
        <v>205.14</v>
      </c>
      <c r="I17" s="11">
        <v>0</v>
      </c>
      <c r="J17" s="11">
        <v>0</v>
      </c>
      <c r="K17" s="11"/>
      <c r="L17" s="11"/>
      <c r="M17" s="11"/>
    </row>
    <row r="18" spans="1:13" ht="15.75">
      <c r="A18" s="6">
        <v>4</v>
      </c>
      <c r="B18" s="11">
        <v>628.38</v>
      </c>
      <c r="C18" s="11">
        <v>0</v>
      </c>
      <c r="D18" s="11">
        <v>0</v>
      </c>
      <c r="E18" s="11"/>
      <c r="F18" s="11"/>
      <c r="G18" s="11"/>
      <c r="H18" s="11">
        <v>205.14</v>
      </c>
      <c r="I18" s="11">
        <v>0</v>
      </c>
      <c r="J18" s="11">
        <v>0</v>
      </c>
      <c r="K18" s="11"/>
      <c r="L18" s="11"/>
      <c r="M18" s="11"/>
    </row>
    <row r="19" spans="1:13">
      <c r="A19" s="12">
        <v>5</v>
      </c>
      <c r="B19" s="11">
        <v>628.38</v>
      </c>
      <c r="C19" s="11">
        <v>0</v>
      </c>
      <c r="D19" s="11">
        <v>0</v>
      </c>
      <c r="E19" s="11"/>
      <c r="F19" s="11"/>
      <c r="G19" s="11"/>
      <c r="H19" s="11">
        <v>205.14</v>
      </c>
      <c r="I19" s="11">
        <v>0</v>
      </c>
      <c r="J19" s="11">
        <v>0</v>
      </c>
      <c r="K19" s="11"/>
      <c r="L19" s="11"/>
      <c r="M19" s="11"/>
    </row>
    <row r="20" spans="1:13" ht="15.75">
      <c r="A20" s="6">
        <v>6</v>
      </c>
      <c r="B20" s="11">
        <v>628.38</v>
      </c>
      <c r="C20" s="11">
        <v>0</v>
      </c>
      <c r="D20" s="11">
        <v>0</v>
      </c>
      <c r="E20" s="11"/>
      <c r="F20" s="11"/>
      <c r="G20" s="11"/>
      <c r="H20" s="11">
        <v>205.14</v>
      </c>
      <c r="I20" s="11">
        <v>0</v>
      </c>
      <c r="J20" s="11">
        <v>0</v>
      </c>
      <c r="K20" s="11"/>
      <c r="L20" s="11"/>
      <c r="M20" s="11"/>
    </row>
    <row r="21" spans="1:13">
      <c r="A21" s="12">
        <v>7</v>
      </c>
      <c r="B21" s="11">
        <v>628.38</v>
      </c>
      <c r="C21" s="11">
        <v>0</v>
      </c>
      <c r="D21" s="11">
        <v>0</v>
      </c>
      <c r="E21" s="11"/>
      <c r="F21" s="11"/>
      <c r="G21" s="11"/>
      <c r="H21" s="11">
        <v>205.14</v>
      </c>
      <c r="I21" s="11">
        <v>0</v>
      </c>
      <c r="J21" s="11">
        <v>0</v>
      </c>
      <c r="K21" s="11"/>
      <c r="L21" s="11"/>
      <c r="M21" s="11"/>
    </row>
    <row r="22" spans="1:13" ht="15.75">
      <c r="A22" s="6">
        <v>8</v>
      </c>
      <c r="B22" s="11">
        <v>628.38</v>
      </c>
      <c r="C22" s="11">
        <v>0</v>
      </c>
      <c r="D22" s="11">
        <v>0</v>
      </c>
      <c r="E22" s="11"/>
      <c r="F22" s="11"/>
      <c r="G22" s="11"/>
      <c r="H22" s="11">
        <v>205.14</v>
      </c>
      <c r="I22" s="11">
        <v>0</v>
      </c>
      <c r="J22" s="11">
        <v>0</v>
      </c>
      <c r="K22" s="11"/>
      <c r="L22" s="11"/>
      <c r="M22" s="11"/>
    </row>
    <row r="23" spans="1:13">
      <c r="A23" s="12">
        <v>9</v>
      </c>
      <c r="B23" s="11">
        <v>628.38</v>
      </c>
      <c r="C23" s="11">
        <v>0</v>
      </c>
      <c r="D23" s="11">
        <v>0</v>
      </c>
      <c r="E23" s="11"/>
      <c r="F23" s="11"/>
      <c r="G23" s="11"/>
      <c r="H23" s="11">
        <v>205.14</v>
      </c>
      <c r="I23" s="11">
        <v>0</v>
      </c>
      <c r="J23" s="11">
        <v>0</v>
      </c>
      <c r="K23" s="11"/>
      <c r="L23" s="11"/>
      <c r="M23" s="11"/>
    </row>
    <row r="24" spans="1:13" ht="15.75">
      <c r="A24" s="6">
        <v>10</v>
      </c>
      <c r="B24" s="11">
        <v>628.38</v>
      </c>
      <c r="C24" s="11">
        <v>0</v>
      </c>
      <c r="D24" s="11">
        <v>0</v>
      </c>
      <c r="E24" s="11"/>
      <c r="F24" s="11"/>
      <c r="G24" s="11"/>
      <c r="H24" s="11">
        <v>205.14</v>
      </c>
      <c r="I24" s="11">
        <v>0</v>
      </c>
      <c r="J24" s="11">
        <v>0</v>
      </c>
      <c r="K24" s="11"/>
      <c r="L24" s="11"/>
      <c r="M24" s="11"/>
    </row>
    <row r="25" spans="1:13">
      <c r="A25" s="12">
        <v>11</v>
      </c>
      <c r="B25" s="11">
        <v>628.38</v>
      </c>
      <c r="C25" s="11">
        <v>0</v>
      </c>
      <c r="D25" s="11">
        <v>0</v>
      </c>
      <c r="E25" s="11"/>
      <c r="F25" s="11"/>
      <c r="G25" s="11"/>
      <c r="H25" s="11">
        <v>205.14</v>
      </c>
      <c r="I25" s="11">
        <v>0</v>
      </c>
      <c r="J25" s="11">
        <v>0</v>
      </c>
      <c r="K25" s="11"/>
      <c r="L25" s="11"/>
      <c r="M25" s="11"/>
    </row>
    <row r="26" spans="1:13" ht="15.75">
      <c r="A26" s="6">
        <v>12</v>
      </c>
      <c r="B26" s="11">
        <v>628.38</v>
      </c>
      <c r="C26" s="11">
        <v>0</v>
      </c>
      <c r="D26" s="11">
        <v>0</v>
      </c>
      <c r="E26" s="11"/>
      <c r="F26" s="11"/>
      <c r="G26" s="11"/>
      <c r="H26" s="11">
        <v>205.14</v>
      </c>
      <c r="I26" s="11">
        <v>0</v>
      </c>
      <c r="J26" s="11">
        <v>0</v>
      </c>
      <c r="K26" s="11"/>
      <c r="L26" s="11"/>
      <c r="M26" s="11"/>
    </row>
    <row r="27" spans="1:13">
      <c r="A27" s="12">
        <v>13</v>
      </c>
      <c r="B27" s="11">
        <v>628.38</v>
      </c>
      <c r="C27" s="11">
        <v>0</v>
      </c>
      <c r="D27" s="11">
        <v>0</v>
      </c>
      <c r="E27" s="11"/>
      <c r="F27" s="11"/>
      <c r="G27" s="11"/>
      <c r="H27" s="11">
        <v>205.14</v>
      </c>
      <c r="I27" s="11">
        <v>0</v>
      </c>
      <c r="J27" s="11">
        <v>0</v>
      </c>
      <c r="K27" s="11"/>
      <c r="L27" s="11"/>
      <c r="M27" s="11"/>
    </row>
    <row r="28" spans="1:13" ht="15.75">
      <c r="A28" s="6">
        <v>14</v>
      </c>
      <c r="B28" s="11">
        <v>628.38</v>
      </c>
      <c r="C28" s="11">
        <v>0</v>
      </c>
      <c r="D28" s="11">
        <v>0</v>
      </c>
      <c r="E28" s="11"/>
      <c r="F28" s="11"/>
      <c r="G28" s="11"/>
      <c r="H28" s="11">
        <v>205.14</v>
      </c>
      <c r="I28" s="11">
        <v>0</v>
      </c>
      <c r="J28" s="11">
        <v>0</v>
      </c>
      <c r="K28" s="11"/>
      <c r="L28" s="11"/>
      <c r="M28" s="11"/>
    </row>
    <row r="29" spans="1:13">
      <c r="A29" s="12">
        <v>15</v>
      </c>
      <c r="B29" s="11">
        <v>628.38</v>
      </c>
      <c r="C29" s="11">
        <v>0</v>
      </c>
      <c r="D29" s="11">
        <v>0</v>
      </c>
      <c r="E29" s="11"/>
      <c r="F29" s="11"/>
      <c r="G29" s="11"/>
      <c r="H29" s="11">
        <v>205.14</v>
      </c>
      <c r="I29" s="11">
        <v>0</v>
      </c>
      <c r="J29" s="11">
        <v>0</v>
      </c>
      <c r="K29" s="11"/>
      <c r="L29" s="11"/>
      <c r="M29" s="11"/>
    </row>
    <row r="30" spans="1:13" ht="15.75">
      <c r="A30" s="6">
        <v>16</v>
      </c>
      <c r="B30" s="11">
        <v>628.38</v>
      </c>
      <c r="C30" s="11">
        <v>0</v>
      </c>
      <c r="D30" s="11">
        <v>0</v>
      </c>
      <c r="E30" s="11"/>
      <c r="F30" s="11"/>
      <c r="G30" s="11"/>
      <c r="H30" s="11">
        <v>205.14</v>
      </c>
      <c r="I30" s="11">
        <v>0</v>
      </c>
      <c r="J30" s="11">
        <v>0</v>
      </c>
      <c r="K30" s="11"/>
      <c r="L30" s="11"/>
      <c r="M30" s="11"/>
    </row>
    <row r="31" spans="1:13">
      <c r="A31" s="12">
        <v>17</v>
      </c>
      <c r="B31" s="11">
        <v>628.38</v>
      </c>
      <c r="C31" s="11">
        <v>0</v>
      </c>
      <c r="D31" s="11">
        <v>0</v>
      </c>
      <c r="E31" s="11"/>
      <c r="F31" s="11"/>
      <c r="G31" s="11"/>
      <c r="H31" s="11">
        <v>205.14</v>
      </c>
      <c r="I31" s="11">
        <v>0</v>
      </c>
      <c r="J31" s="11">
        <v>0</v>
      </c>
      <c r="K31" s="11"/>
      <c r="L31" s="11"/>
      <c r="M31" s="11"/>
    </row>
    <row r="32" spans="1:13" ht="15.75">
      <c r="A32" s="6">
        <v>18</v>
      </c>
      <c r="B32" s="11">
        <v>628.38</v>
      </c>
      <c r="C32" s="11">
        <v>0</v>
      </c>
      <c r="D32" s="11">
        <v>0</v>
      </c>
      <c r="E32" s="11"/>
      <c r="F32" s="11"/>
      <c r="G32" s="11"/>
      <c r="H32" s="11">
        <v>205.14</v>
      </c>
      <c r="I32" s="11">
        <v>0</v>
      </c>
      <c r="J32" s="11">
        <v>0</v>
      </c>
      <c r="K32" s="11"/>
      <c r="L32" s="11"/>
      <c r="M32" s="11"/>
    </row>
    <row r="33" spans="1:13">
      <c r="A33" s="12">
        <v>19</v>
      </c>
      <c r="B33" s="11">
        <v>628.38</v>
      </c>
      <c r="C33" s="11">
        <v>0</v>
      </c>
      <c r="D33" s="11">
        <v>0</v>
      </c>
      <c r="E33" s="11"/>
      <c r="F33" s="11"/>
      <c r="G33" s="11"/>
      <c r="H33" s="11">
        <v>205.14</v>
      </c>
      <c r="I33" s="11">
        <v>0</v>
      </c>
      <c r="J33" s="11">
        <v>0</v>
      </c>
      <c r="K33" s="11"/>
      <c r="L33" s="11"/>
      <c r="M33" s="11"/>
    </row>
    <row r="34" spans="1:13" ht="15.75">
      <c r="A34" s="6">
        <v>20</v>
      </c>
      <c r="B34" s="11">
        <v>628.38</v>
      </c>
      <c r="C34" s="11">
        <v>0</v>
      </c>
      <c r="D34" s="11">
        <v>0</v>
      </c>
      <c r="E34" s="11"/>
      <c r="F34" s="11"/>
      <c r="G34" s="11"/>
      <c r="H34" s="11">
        <v>205.14</v>
      </c>
      <c r="I34" s="11">
        <v>0</v>
      </c>
      <c r="J34" s="11">
        <v>0</v>
      </c>
      <c r="K34" s="11"/>
      <c r="L34" s="11"/>
      <c r="M34" s="11"/>
    </row>
    <row r="35" spans="1:13">
      <c r="A35" s="12">
        <v>21</v>
      </c>
      <c r="B35" s="11">
        <v>628.38</v>
      </c>
      <c r="C35" s="11">
        <v>0</v>
      </c>
      <c r="D35" s="11">
        <v>0</v>
      </c>
      <c r="E35" s="11"/>
      <c r="F35" s="11"/>
      <c r="G35" s="11"/>
      <c r="H35" s="11">
        <v>205.14</v>
      </c>
      <c r="I35" s="11">
        <v>0</v>
      </c>
      <c r="J35" s="11">
        <v>0</v>
      </c>
      <c r="K35" s="11"/>
      <c r="L35" s="11"/>
      <c r="M35" s="11"/>
    </row>
    <row r="36" spans="1:13" ht="15.75">
      <c r="A36" s="19">
        <v>22</v>
      </c>
      <c r="B36" s="11">
        <v>628.38</v>
      </c>
      <c r="C36" s="11">
        <v>0</v>
      </c>
      <c r="D36" s="11">
        <v>0</v>
      </c>
      <c r="E36" s="11"/>
      <c r="F36" s="11"/>
      <c r="G36" s="11"/>
      <c r="H36" s="11">
        <v>205.14</v>
      </c>
      <c r="I36" s="11">
        <v>0</v>
      </c>
      <c r="J36" s="11">
        <v>0</v>
      </c>
      <c r="K36" s="11"/>
      <c r="L36" s="11"/>
      <c r="M36" s="11"/>
    </row>
    <row r="37" spans="1:13">
      <c r="A37" s="12">
        <v>23</v>
      </c>
      <c r="B37" s="11">
        <v>628.38</v>
      </c>
      <c r="C37" s="11">
        <v>0</v>
      </c>
      <c r="D37" s="11">
        <v>0</v>
      </c>
      <c r="E37" s="11"/>
      <c r="F37" s="11"/>
      <c r="G37" s="11"/>
      <c r="H37" s="11">
        <v>205.14</v>
      </c>
      <c r="I37" s="11">
        <v>0</v>
      </c>
      <c r="J37" s="11">
        <v>0</v>
      </c>
      <c r="K37" s="11"/>
      <c r="L37" s="11"/>
      <c r="M37" s="11"/>
    </row>
    <row r="38" spans="1:13" ht="16.5" thickBot="1">
      <c r="A38" s="19">
        <v>24</v>
      </c>
      <c r="B38" s="11">
        <v>628.38</v>
      </c>
      <c r="C38" s="11">
        <v>0</v>
      </c>
      <c r="D38" s="11">
        <v>0</v>
      </c>
      <c r="E38" s="15"/>
      <c r="F38" s="15"/>
      <c r="G38" s="15"/>
      <c r="H38" s="11">
        <v>205.14</v>
      </c>
      <c r="I38" s="15">
        <v>0</v>
      </c>
      <c r="J38" s="15">
        <v>0</v>
      </c>
      <c r="K38" s="15"/>
      <c r="L38" s="15"/>
      <c r="M38" s="15"/>
    </row>
    <row r="39" spans="1:13" ht="15.75" thickBot="1">
      <c r="A39" s="16" t="s">
        <v>9</v>
      </c>
      <c r="B39" s="17"/>
      <c r="C39" s="17"/>
      <c r="D39" s="17">
        <v>0</v>
      </c>
      <c r="E39" s="17"/>
      <c r="F39" s="17"/>
      <c r="G39" s="17"/>
      <c r="H39" s="17"/>
      <c r="I39" s="17"/>
      <c r="J39" s="17">
        <v>0</v>
      </c>
      <c r="K39" s="17"/>
      <c r="L39" s="17"/>
      <c r="M39" s="18"/>
    </row>
    <row r="41" spans="1:13" ht="37.5" customHeight="1">
      <c r="B41" s="5" t="s">
        <v>34</v>
      </c>
      <c r="I41" s="5" t="s">
        <v>79</v>
      </c>
    </row>
  </sheetData>
  <mergeCells count="11">
    <mergeCell ref="E11:G11"/>
    <mergeCell ref="H11:J11"/>
    <mergeCell ref="K11:M11"/>
    <mergeCell ref="A9:A12"/>
    <mergeCell ref="B9:G9"/>
    <mergeCell ref="H9:M9"/>
    <mergeCell ref="B10:D10"/>
    <mergeCell ref="E10:G10"/>
    <mergeCell ref="H10:J10"/>
    <mergeCell ref="K10:M10"/>
    <mergeCell ref="B11:D11"/>
  </mergeCells>
  <pageMargins left="0.70866141732283472" right="0.53" top="0.38" bottom="0.31" header="0.26" footer="0.23"/>
  <pageSetup paperSize="9" scale="8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zoomScaleNormal="100" workbookViewId="0">
      <selection activeCell="A3" sqref="A3"/>
    </sheetView>
  </sheetViews>
  <sheetFormatPr defaultRowHeight="15"/>
  <cols>
    <col min="1" max="1" width="6.42578125" customWidth="1"/>
    <col min="2" max="2" width="11.85546875" customWidth="1"/>
    <col min="4" max="4" width="15.28515625" customWidth="1"/>
    <col min="5" max="5" width="10.85546875" customWidth="1"/>
    <col min="7" max="7" width="15.42578125" customWidth="1"/>
    <col min="8" max="8" width="11.28515625" customWidth="1"/>
    <col min="10" max="10" width="14.5703125" customWidth="1"/>
    <col min="11" max="11" width="11" customWidth="1"/>
    <col min="13" max="13" width="14.28515625" customWidth="1"/>
  </cols>
  <sheetData>
    <row r="1" spans="1:15" ht="15.75">
      <c r="A1" s="1" t="s">
        <v>37</v>
      </c>
      <c r="J1" s="13" t="s">
        <v>21</v>
      </c>
    </row>
    <row r="2" spans="1:15" ht="11.25" customHeight="1">
      <c r="A2" s="2" t="s">
        <v>0</v>
      </c>
      <c r="J2" s="2" t="s">
        <v>12</v>
      </c>
    </row>
    <row r="3" spans="1:15" ht="15.75">
      <c r="A3" s="1" t="s">
        <v>39</v>
      </c>
    </row>
    <row r="4" spans="1:15" ht="15.75">
      <c r="G4" s="3" t="s">
        <v>25</v>
      </c>
    </row>
    <row r="5" spans="1:15" ht="7.5" customHeight="1"/>
    <row r="6" spans="1:15" ht="15.75">
      <c r="G6" s="4" t="s">
        <v>2</v>
      </c>
    </row>
    <row r="7" spans="1:15" ht="15.75">
      <c r="G7" s="4" t="s">
        <v>35</v>
      </c>
    </row>
    <row r="8" spans="1:15" ht="10.5" customHeight="1">
      <c r="I8" s="4"/>
    </row>
    <row r="9" spans="1:15" ht="15.75">
      <c r="A9" s="143" t="s">
        <v>5</v>
      </c>
      <c r="B9" s="146" t="s">
        <v>3</v>
      </c>
      <c r="C9" s="146"/>
      <c r="D9" s="146"/>
      <c r="E9" s="146"/>
      <c r="F9" s="146"/>
      <c r="G9" s="146"/>
      <c r="H9" s="146" t="s">
        <v>8</v>
      </c>
      <c r="I9" s="146"/>
      <c r="J9" s="146"/>
      <c r="K9" s="146"/>
      <c r="L9" s="146"/>
      <c r="M9" s="146"/>
    </row>
    <row r="10" spans="1:15" ht="15.75">
      <c r="A10" s="143"/>
      <c r="B10" s="145" t="s">
        <v>17</v>
      </c>
      <c r="C10" s="145"/>
      <c r="D10" s="145"/>
      <c r="E10" s="145" t="s">
        <v>18</v>
      </c>
      <c r="F10" s="145"/>
      <c r="G10" s="145"/>
      <c r="H10" s="145" t="s">
        <v>17</v>
      </c>
      <c r="I10" s="145"/>
      <c r="J10" s="145"/>
      <c r="K10" s="145" t="s">
        <v>18</v>
      </c>
      <c r="L10" s="145"/>
      <c r="M10" s="145"/>
    </row>
    <row r="11" spans="1:15" ht="15.75" customHeight="1">
      <c r="A11" s="143"/>
      <c r="B11" s="144" t="s">
        <v>19</v>
      </c>
      <c r="C11" s="144"/>
      <c r="D11" s="144"/>
      <c r="E11" s="144" t="s">
        <v>20</v>
      </c>
      <c r="F11" s="144"/>
      <c r="G11" s="144"/>
      <c r="H11" s="144" t="s">
        <v>19</v>
      </c>
      <c r="I11" s="144"/>
      <c r="J11" s="144"/>
      <c r="K11" s="144" t="s">
        <v>20</v>
      </c>
      <c r="L11" s="144"/>
      <c r="M11" s="144"/>
    </row>
    <row r="12" spans="1:15" ht="47.25">
      <c r="A12" s="143"/>
      <c r="B12" s="6" t="s">
        <v>7</v>
      </c>
      <c r="C12" s="7" t="s">
        <v>6</v>
      </c>
      <c r="D12" s="6" t="s">
        <v>10</v>
      </c>
      <c r="E12" s="6" t="s">
        <v>7</v>
      </c>
      <c r="F12" s="7" t="s">
        <v>6</v>
      </c>
      <c r="G12" s="6" t="s">
        <v>10</v>
      </c>
      <c r="H12" s="6" t="s">
        <v>7</v>
      </c>
      <c r="I12" s="7" t="s">
        <v>6</v>
      </c>
      <c r="J12" s="6" t="s">
        <v>10</v>
      </c>
      <c r="K12" s="6" t="s">
        <v>7</v>
      </c>
      <c r="L12" s="7" t="s">
        <v>6</v>
      </c>
      <c r="M12" s="6" t="s">
        <v>10</v>
      </c>
    </row>
    <row r="13" spans="1:15" ht="15.75">
      <c r="A13" s="6">
        <v>1</v>
      </c>
      <c r="B13" s="8">
        <v>2</v>
      </c>
      <c r="C13" s="6">
        <v>3</v>
      </c>
      <c r="D13" s="8">
        <v>4</v>
      </c>
      <c r="E13" s="6">
        <v>5</v>
      </c>
      <c r="F13" s="8">
        <v>6</v>
      </c>
      <c r="G13" s="6">
        <v>7</v>
      </c>
      <c r="H13" s="8">
        <v>8</v>
      </c>
      <c r="I13" s="6">
        <v>9</v>
      </c>
      <c r="J13" s="8">
        <v>10</v>
      </c>
      <c r="K13" s="6">
        <v>11</v>
      </c>
      <c r="L13" s="8">
        <v>12</v>
      </c>
      <c r="M13" s="6">
        <v>13</v>
      </c>
    </row>
    <row r="14" spans="1:15" ht="15.75">
      <c r="A14" s="6">
        <v>0</v>
      </c>
      <c r="B14" s="11"/>
      <c r="C14" s="9"/>
      <c r="D14" s="10"/>
      <c r="E14" s="20"/>
      <c r="F14" s="20"/>
      <c r="G14" s="11"/>
      <c r="H14" s="20"/>
      <c r="I14" s="11"/>
      <c r="J14" s="11"/>
      <c r="K14" s="20"/>
      <c r="L14" s="11"/>
      <c r="M14" s="11"/>
    </row>
    <row r="15" spans="1:15">
      <c r="A15" s="12">
        <v>1</v>
      </c>
      <c r="B15" s="11"/>
      <c r="C15" s="11"/>
      <c r="D15" s="118">
        <v>92.759999999999991</v>
      </c>
      <c r="E15" s="20"/>
      <c r="F15" s="22"/>
      <c r="G15" s="118">
        <v>98.22</v>
      </c>
      <c r="H15" s="20"/>
      <c r="I15" s="22"/>
      <c r="J15" s="118">
        <v>33.36</v>
      </c>
      <c r="K15" s="20"/>
      <c r="L15" s="22"/>
      <c r="M15" s="118">
        <v>46.199999999999996</v>
      </c>
      <c r="O15">
        <f>J15+M15</f>
        <v>79.56</v>
      </c>
    </row>
    <row r="16" spans="1:15" ht="15.75">
      <c r="A16" s="6">
        <v>2</v>
      </c>
      <c r="B16" s="11"/>
      <c r="C16" s="11"/>
      <c r="D16" s="118">
        <v>84.11999999999999</v>
      </c>
      <c r="E16" s="20"/>
      <c r="F16" s="22"/>
      <c r="G16" s="118">
        <v>85.32</v>
      </c>
      <c r="H16" s="20"/>
      <c r="I16" s="22"/>
      <c r="J16" s="118">
        <v>34.199999999999996</v>
      </c>
      <c r="K16" s="20"/>
      <c r="L16" s="22"/>
      <c r="M16" s="118">
        <v>44.4</v>
      </c>
      <c r="O16" s="23"/>
    </row>
    <row r="17" spans="1:15" ht="15.75">
      <c r="A17" s="48">
        <v>3</v>
      </c>
      <c r="B17" s="20"/>
      <c r="C17" s="11"/>
      <c r="D17" s="118">
        <v>80.039999999999992</v>
      </c>
      <c r="E17" s="20"/>
      <c r="F17" s="22"/>
      <c r="G17" s="118">
        <v>80.28</v>
      </c>
      <c r="H17" s="20"/>
      <c r="I17" s="22"/>
      <c r="J17" s="118">
        <v>33.120000000000005</v>
      </c>
      <c r="K17" s="20"/>
      <c r="L17" s="22"/>
      <c r="M17" s="118">
        <v>44.940000000000005</v>
      </c>
      <c r="O17" s="23"/>
    </row>
    <row r="18" spans="1:15" ht="15.75">
      <c r="A18" s="6">
        <v>4</v>
      </c>
      <c r="B18" s="11"/>
      <c r="C18" s="11"/>
      <c r="D18" s="118">
        <v>77.52</v>
      </c>
      <c r="E18" s="20"/>
      <c r="F18" s="22"/>
      <c r="G18" s="118">
        <v>79.02000000000001</v>
      </c>
      <c r="H18" s="20"/>
      <c r="I18" s="22"/>
      <c r="J18" s="118">
        <v>33.720000000000006</v>
      </c>
      <c r="K18" s="20"/>
      <c r="L18" s="22"/>
      <c r="M18" s="118">
        <v>45.180000000000007</v>
      </c>
      <c r="O18" s="23"/>
    </row>
    <row r="19" spans="1:15">
      <c r="A19" s="12">
        <v>5</v>
      </c>
      <c r="B19" s="20"/>
      <c r="C19" s="11"/>
      <c r="D19" s="118">
        <v>79.56</v>
      </c>
      <c r="E19" s="20"/>
      <c r="F19" s="22"/>
      <c r="G19" s="118">
        <v>78.36</v>
      </c>
      <c r="H19" s="20"/>
      <c r="I19" s="22"/>
      <c r="J19" s="118">
        <v>33.480000000000004</v>
      </c>
      <c r="K19" s="20"/>
      <c r="L19" s="22"/>
      <c r="M19" s="118">
        <v>44.82</v>
      </c>
      <c r="O19" s="23"/>
    </row>
    <row r="20" spans="1:15" ht="15.75">
      <c r="A20" s="6">
        <v>6</v>
      </c>
      <c r="B20" s="11"/>
      <c r="C20" s="11"/>
      <c r="D20" s="118">
        <v>85.8</v>
      </c>
      <c r="E20" s="20"/>
      <c r="F20" s="22"/>
      <c r="G20" s="118">
        <v>81.900000000000006</v>
      </c>
      <c r="H20" s="20"/>
      <c r="I20" s="22"/>
      <c r="J20" s="118">
        <v>33.840000000000003</v>
      </c>
      <c r="K20" s="20"/>
      <c r="L20" s="22"/>
      <c r="M20" s="118">
        <v>44.04</v>
      </c>
      <c r="O20" s="23"/>
    </row>
    <row r="21" spans="1:15" ht="15.75">
      <c r="A21" s="48">
        <v>7</v>
      </c>
      <c r="B21" s="11"/>
      <c r="C21" s="11"/>
      <c r="D21" s="118">
        <v>109.32</v>
      </c>
      <c r="E21" s="20"/>
      <c r="F21" s="22"/>
      <c r="G21" s="118">
        <v>129.66</v>
      </c>
      <c r="H21" s="20"/>
      <c r="I21" s="22"/>
      <c r="J21" s="118">
        <v>34.08</v>
      </c>
      <c r="K21" s="20"/>
      <c r="L21" s="22"/>
      <c r="M21" s="118">
        <v>44.459999999999994</v>
      </c>
      <c r="O21" s="23"/>
    </row>
    <row r="22" spans="1:15" ht="15.75">
      <c r="A22" s="6">
        <v>8</v>
      </c>
      <c r="B22" s="11"/>
      <c r="C22" s="11"/>
      <c r="D22" s="118">
        <v>120.36</v>
      </c>
      <c r="E22" s="20"/>
      <c r="F22" s="22"/>
      <c r="G22" s="118">
        <v>149.4</v>
      </c>
      <c r="H22" s="20"/>
      <c r="I22" s="22"/>
      <c r="J22" s="118">
        <v>37.44</v>
      </c>
      <c r="K22" s="20"/>
      <c r="L22" s="22"/>
      <c r="M22" s="118">
        <v>43.62</v>
      </c>
      <c r="O22" s="23"/>
    </row>
    <row r="23" spans="1:15" ht="15.75">
      <c r="A23" s="48">
        <v>9</v>
      </c>
      <c r="B23" s="20"/>
      <c r="C23" s="11"/>
      <c r="D23" s="118">
        <v>135.12</v>
      </c>
      <c r="E23" s="20"/>
      <c r="F23" s="22"/>
      <c r="G23" s="118">
        <v>158.51999999999998</v>
      </c>
      <c r="H23" s="20"/>
      <c r="I23" s="22"/>
      <c r="J23" s="118">
        <v>52.08</v>
      </c>
      <c r="K23" s="20"/>
      <c r="L23" s="22"/>
      <c r="M23" s="118">
        <v>51.42</v>
      </c>
      <c r="O23" s="23"/>
    </row>
    <row r="24" spans="1:15" ht="15.75">
      <c r="A24" s="6">
        <v>10</v>
      </c>
      <c r="B24" s="11"/>
      <c r="C24" s="51"/>
      <c r="D24" s="118">
        <v>144.12</v>
      </c>
      <c r="E24" s="52"/>
      <c r="F24" s="22"/>
      <c r="G24" s="118">
        <v>149.69999999999999</v>
      </c>
      <c r="H24" s="20"/>
      <c r="I24" s="22"/>
      <c r="J24" s="118">
        <v>56.4</v>
      </c>
      <c r="K24" s="20"/>
      <c r="L24" s="22"/>
      <c r="M24" s="118">
        <v>52.92</v>
      </c>
      <c r="O24" s="23"/>
    </row>
    <row r="25" spans="1:15" ht="15.75">
      <c r="A25" s="48">
        <v>11</v>
      </c>
      <c r="B25" s="11"/>
      <c r="C25" s="11"/>
      <c r="D25" s="118">
        <v>143.63999999999999</v>
      </c>
      <c r="E25" s="20"/>
      <c r="F25" s="22"/>
      <c r="G25" s="118">
        <v>152.88</v>
      </c>
      <c r="H25" s="20"/>
      <c r="I25" s="22"/>
      <c r="J25" s="118">
        <v>56.28</v>
      </c>
      <c r="K25" s="20"/>
      <c r="L25" s="22"/>
      <c r="M25" s="118">
        <v>51.900000000000006</v>
      </c>
      <c r="O25" s="23"/>
    </row>
    <row r="26" spans="1:15" ht="15.75">
      <c r="A26" s="6">
        <v>12</v>
      </c>
      <c r="B26" s="11"/>
      <c r="C26" s="11"/>
      <c r="D26" s="118">
        <v>152.04</v>
      </c>
      <c r="E26" s="20"/>
      <c r="F26" s="22"/>
      <c r="G26" s="118">
        <v>155.15999999999997</v>
      </c>
      <c r="H26" s="20"/>
      <c r="I26" s="22"/>
      <c r="J26" s="118">
        <v>56.760000000000005</v>
      </c>
      <c r="K26" s="20"/>
      <c r="L26" s="22"/>
      <c r="M26" s="118">
        <v>55.92</v>
      </c>
      <c r="O26" s="23"/>
    </row>
    <row r="27" spans="1:15" ht="15.75">
      <c r="A27" s="48">
        <v>13</v>
      </c>
      <c r="B27" s="11"/>
      <c r="C27" s="11"/>
      <c r="D27" s="118">
        <v>151.79999999999998</v>
      </c>
      <c r="E27" s="20"/>
      <c r="F27" s="22"/>
      <c r="G27" s="118">
        <v>148.5</v>
      </c>
      <c r="H27" s="20"/>
      <c r="I27" s="22"/>
      <c r="J27" s="118">
        <v>57.959999999999994</v>
      </c>
      <c r="K27" s="20"/>
      <c r="L27" s="22"/>
      <c r="M27" s="118">
        <v>55.739999999999995</v>
      </c>
      <c r="O27" s="23"/>
    </row>
    <row r="28" spans="1:15" ht="15.75">
      <c r="A28" s="6">
        <v>14</v>
      </c>
      <c r="B28" s="11"/>
      <c r="C28" s="11"/>
      <c r="D28" s="118">
        <v>147.95999999999998</v>
      </c>
      <c r="E28" s="20"/>
      <c r="F28" s="20"/>
      <c r="G28" s="118">
        <v>136.85999999999999</v>
      </c>
      <c r="H28" s="20"/>
      <c r="I28" s="20"/>
      <c r="J28" s="118">
        <v>56.879999999999995</v>
      </c>
      <c r="K28" s="20"/>
      <c r="L28" s="20"/>
      <c r="M28" s="118">
        <v>54.96</v>
      </c>
      <c r="O28" s="23"/>
    </row>
    <row r="29" spans="1:15" ht="15.75">
      <c r="A29" s="48">
        <v>15</v>
      </c>
      <c r="B29" s="11"/>
      <c r="C29" s="11"/>
      <c r="D29" s="118">
        <v>149.51999999999998</v>
      </c>
      <c r="E29" s="20"/>
      <c r="F29" s="22"/>
      <c r="G29" s="118">
        <v>138</v>
      </c>
      <c r="H29" s="20"/>
      <c r="I29" s="22"/>
      <c r="J29" s="118">
        <v>54</v>
      </c>
      <c r="K29" s="20"/>
      <c r="L29" s="22"/>
      <c r="M29" s="118">
        <v>55.019999999999996</v>
      </c>
      <c r="O29" s="23"/>
    </row>
    <row r="30" spans="1:15" ht="15.75">
      <c r="A30" s="6">
        <v>16</v>
      </c>
      <c r="B30" s="20"/>
      <c r="C30" s="11"/>
      <c r="D30" s="118">
        <v>159</v>
      </c>
      <c r="E30" s="20"/>
      <c r="F30" s="22"/>
      <c r="G30" s="118">
        <v>140.4</v>
      </c>
      <c r="H30" s="20"/>
      <c r="I30" s="22"/>
      <c r="J30" s="118">
        <v>54.84</v>
      </c>
      <c r="K30" s="20"/>
      <c r="L30" s="22"/>
      <c r="M30" s="118">
        <v>54</v>
      </c>
      <c r="O30" s="23"/>
    </row>
    <row r="31" spans="1:15" ht="15.75">
      <c r="A31" s="48">
        <v>17</v>
      </c>
      <c r="B31" s="11"/>
      <c r="C31" s="11"/>
      <c r="D31" s="118">
        <v>165.72</v>
      </c>
      <c r="E31" s="20"/>
      <c r="F31" s="22"/>
      <c r="G31" s="118">
        <v>152.76</v>
      </c>
      <c r="H31" s="20"/>
      <c r="I31" s="22"/>
      <c r="J31" s="118">
        <v>53.64</v>
      </c>
      <c r="K31" s="20"/>
      <c r="L31" s="22"/>
      <c r="M31" s="118">
        <v>55.5</v>
      </c>
      <c r="O31" s="23"/>
    </row>
    <row r="32" spans="1:15" ht="15.75">
      <c r="A32" s="6">
        <v>18</v>
      </c>
      <c r="B32" s="20"/>
      <c r="C32" s="11"/>
      <c r="D32" s="118">
        <v>164.51999999999998</v>
      </c>
      <c r="E32" s="20"/>
      <c r="F32" s="22"/>
      <c r="G32" s="118">
        <v>150.6</v>
      </c>
      <c r="H32" s="20"/>
      <c r="I32" s="22"/>
      <c r="J32" s="118">
        <v>46.44</v>
      </c>
      <c r="K32" s="20"/>
      <c r="L32" s="22"/>
      <c r="M32" s="118">
        <v>49.44</v>
      </c>
      <c r="O32" s="23"/>
    </row>
    <row r="33" spans="1:15">
      <c r="A33" s="12">
        <v>19</v>
      </c>
      <c r="B33" s="11"/>
      <c r="C33" s="11"/>
      <c r="D33" s="118">
        <v>168.72000000000003</v>
      </c>
      <c r="E33" s="20"/>
      <c r="F33" s="22"/>
      <c r="G33" s="118">
        <v>159.95999999999998</v>
      </c>
      <c r="H33" s="20"/>
      <c r="I33" s="22"/>
      <c r="J33" s="118">
        <v>44.760000000000005</v>
      </c>
      <c r="K33" s="20"/>
      <c r="L33" s="22"/>
      <c r="M33" s="118">
        <v>48.660000000000004</v>
      </c>
      <c r="O33" s="23"/>
    </row>
    <row r="34" spans="1:15" ht="15.75">
      <c r="A34" s="6">
        <v>20</v>
      </c>
      <c r="B34" s="11"/>
      <c r="C34" s="11"/>
      <c r="D34" s="118">
        <v>168.36</v>
      </c>
      <c r="E34" s="20"/>
      <c r="F34" s="22"/>
      <c r="G34" s="118">
        <v>160.01999999999998</v>
      </c>
      <c r="H34" s="20"/>
      <c r="I34" s="22"/>
      <c r="J34" s="118">
        <v>41.88</v>
      </c>
      <c r="K34" s="20"/>
      <c r="L34" s="22"/>
      <c r="M34" s="118">
        <v>48.36</v>
      </c>
      <c r="O34" s="23"/>
    </row>
    <row r="35" spans="1:15" ht="15.75">
      <c r="A35" s="48">
        <v>21</v>
      </c>
      <c r="B35" s="11"/>
      <c r="C35" s="11"/>
      <c r="D35" s="118">
        <v>164.88</v>
      </c>
      <c r="E35" s="20"/>
      <c r="F35" s="22"/>
      <c r="G35" s="118">
        <v>166.2</v>
      </c>
      <c r="H35" s="20"/>
      <c r="I35" s="22"/>
      <c r="J35" s="118">
        <v>37.320000000000007</v>
      </c>
      <c r="K35" s="20"/>
      <c r="L35" s="22"/>
      <c r="M35" s="118">
        <v>47.519999999999996</v>
      </c>
      <c r="O35" s="23"/>
    </row>
    <row r="36" spans="1:15" ht="15.75">
      <c r="A36" s="6">
        <v>22</v>
      </c>
      <c r="B36" s="11"/>
      <c r="C36" s="11"/>
      <c r="D36" s="118">
        <v>158.63999999999999</v>
      </c>
      <c r="E36" s="20"/>
      <c r="F36" s="22"/>
      <c r="G36" s="118">
        <v>153.30000000000001</v>
      </c>
      <c r="H36" s="20"/>
      <c r="I36" s="22"/>
      <c r="J36" s="118">
        <v>36.600000000000009</v>
      </c>
      <c r="K36" s="20"/>
      <c r="L36" s="22"/>
      <c r="M36" s="118">
        <v>49.14</v>
      </c>
      <c r="O36" s="23"/>
    </row>
    <row r="37" spans="1:15" ht="15.75">
      <c r="A37" s="48">
        <v>23</v>
      </c>
      <c r="B37" s="20"/>
      <c r="C37" s="11"/>
      <c r="D37" s="118">
        <v>134.04</v>
      </c>
      <c r="E37" s="20"/>
      <c r="F37" s="22"/>
      <c r="G37" s="118">
        <v>138.41999999999999</v>
      </c>
      <c r="H37" s="20"/>
      <c r="I37" s="22"/>
      <c r="J37" s="118">
        <v>36.479999999999997</v>
      </c>
      <c r="K37" s="20"/>
      <c r="L37" s="22"/>
      <c r="M37" s="118">
        <v>48.180000000000007</v>
      </c>
      <c r="O37" s="23"/>
    </row>
    <row r="38" spans="1:15" ht="16.5" thickBot="1">
      <c r="A38" s="19">
        <v>24</v>
      </c>
      <c r="B38" s="15"/>
      <c r="C38" s="11"/>
      <c r="D38" s="118">
        <v>113.88</v>
      </c>
      <c r="E38" s="20"/>
      <c r="F38" s="22"/>
      <c r="G38" s="118">
        <v>115.19999999999999</v>
      </c>
      <c r="H38" s="20"/>
      <c r="I38" s="22"/>
      <c r="J38" s="118">
        <v>35.4</v>
      </c>
      <c r="K38" s="20"/>
      <c r="L38" s="22"/>
      <c r="M38" s="118">
        <v>47.7</v>
      </c>
      <c r="O38" s="23"/>
    </row>
    <row r="39" spans="1:15" ht="15.75" thickBot="1">
      <c r="A39" s="16" t="s">
        <v>9</v>
      </c>
      <c r="B39" s="17"/>
      <c r="C39" s="47"/>
      <c r="D39" s="17">
        <f>SUM(D15:D38)</f>
        <v>3151.4399999999996</v>
      </c>
      <c r="E39" s="17"/>
      <c r="F39" s="47"/>
      <c r="G39" s="17">
        <f>SUM(G15:G38)</f>
        <v>3158.6399999999994</v>
      </c>
      <c r="H39" s="17"/>
      <c r="I39" s="17"/>
      <c r="J39" s="17">
        <f>SUM(J15:J38)</f>
        <v>1050.96</v>
      </c>
      <c r="K39" s="17"/>
      <c r="L39" s="17"/>
      <c r="M39" s="18">
        <f>SUM(M15:M38)</f>
        <v>1184.0400000000002</v>
      </c>
    </row>
    <row r="41" spans="1:15" ht="48.75" customHeight="1">
      <c r="B41" s="5" t="s">
        <v>34</v>
      </c>
      <c r="I41" s="23" t="s">
        <v>13</v>
      </c>
    </row>
    <row r="45" spans="1:15">
      <c r="F45" s="23"/>
    </row>
    <row r="47" spans="1:15">
      <c r="B47" s="23"/>
    </row>
  </sheetData>
  <mergeCells count="11">
    <mergeCell ref="E11:G11"/>
    <mergeCell ref="H11:J11"/>
    <mergeCell ref="K11:M11"/>
    <mergeCell ref="A9:A12"/>
    <mergeCell ref="B9:G9"/>
    <mergeCell ref="H9:M9"/>
    <mergeCell ref="B10:D10"/>
    <mergeCell ref="E10:G10"/>
    <mergeCell ref="H10:J10"/>
    <mergeCell ref="K10:M10"/>
    <mergeCell ref="B11:D11"/>
  </mergeCells>
  <pageMargins left="0.70866141732283472" right="0.33" top="0.33" bottom="0.41" header="0.22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workbookViewId="0">
      <selection activeCell="J34" sqref="J34"/>
    </sheetView>
  </sheetViews>
  <sheetFormatPr defaultRowHeight="15"/>
  <cols>
    <col min="1" max="1" width="6.42578125" style="23" customWidth="1"/>
    <col min="2" max="2" width="11.85546875" style="23" customWidth="1"/>
    <col min="3" max="3" width="9.140625" style="23"/>
    <col min="4" max="4" width="15.28515625" style="23" customWidth="1"/>
    <col min="5" max="5" width="10.85546875" style="23" customWidth="1"/>
    <col min="6" max="6" width="9.140625" style="23"/>
    <col min="7" max="7" width="15.42578125" style="23" customWidth="1"/>
    <col min="8" max="8" width="11.28515625" style="23" customWidth="1"/>
    <col min="9" max="9" width="9.42578125" style="23" customWidth="1"/>
    <col min="10" max="10" width="14.5703125" style="23" customWidth="1"/>
    <col min="11" max="11" width="11" style="23" customWidth="1"/>
    <col min="12" max="12" width="9.140625" style="23"/>
    <col min="13" max="13" width="16.140625" style="23" customWidth="1"/>
    <col min="14" max="16384" width="9.140625" style="23"/>
  </cols>
  <sheetData>
    <row r="1" spans="1:13" ht="15.75">
      <c r="A1" s="1" t="s">
        <v>37</v>
      </c>
      <c r="H1" s="13" t="s">
        <v>42</v>
      </c>
    </row>
    <row r="2" spans="1:13" ht="11.25" customHeight="1">
      <c r="A2" s="2" t="s">
        <v>0</v>
      </c>
      <c r="J2" s="2" t="s">
        <v>12</v>
      </c>
    </row>
    <row r="3" spans="1:13" ht="15.75">
      <c r="A3" s="1" t="s">
        <v>39</v>
      </c>
    </row>
    <row r="4" spans="1:13" ht="15.75">
      <c r="G4" s="3" t="s">
        <v>25</v>
      </c>
    </row>
    <row r="5" spans="1:13" ht="7.5" customHeight="1"/>
    <row r="6" spans="1:13" ht="15.75">
      <c r="G6" s="4" t="s">
        <v>2</v>
      </c>
    </row>
    <row r="7" spans="1:13" ht="15.75">
      <c r="G7" s="4" t="s">
        <v>78</v>
      </c>
    </row>
    <row r="8" spans="1:13" ht="10.5" customHeight="1">
      <c r="I8" s="4"/>
    </row>
    <row r="9" spans="1:13" ht="15.75" customHeight="1">
      <c r="A9" s="150" t="s">
        <v>5</v>
      </c>
      <c r="B9" s="153" t="s">
        <v>3</v>
      </c>
      <c r="C9" s="154"/>
      <c r="D9" s="154"/>
      <c r="E9" s="154"/>
      <c r="F9" s="154"/>
      <c r="G9" s="155"/>
      <c r="H9" s="153" t="s">
        <v>8</v>
      </c>
      <c r="I9" s="154"/>
      <c r="J9" s="154"/>
      <c r="K9" s="154"/>
      <c r="L9" s="154"/>
      <c r="M9" s="155"/>
    </row>
    <row r="10" spans="1:13" ht="31.5" customHeight="1">
      <c r="A10" s="151"/>
      <c r="B10" s="147" t="s">
        <v>45</v>
      </c>
      <c r="C10" s="148"/>
      <c r="D10" s="149"/>
      <c r="E10" s="147" t="s">
        <v>46</v>
      </c>
      <c r="F10" s="148"/>
      <c r="G10" s="149"/>
      <c r="H10" s="147" t="s">
        <v>45</v>
      </c>
      <c r="I10" s="148"/>
      <c r="J10" s="149"/>
      <c r="K10" s="147" t="s">
        <v>46</v>
      </c>
      <c r="L10" s="148"/>
      <c r="M10" s="149"/>
    </row>
    <row r="11" spans="1:13" ht="15.75" customHeight="1">
      <c r="A11" s="151"/>
      <c r="B11" s="147" t="s">
        <v>22</v>
      </c>
      <c r="C11" s="148"/>
      <c r="D11" s="149"/>
      <c r="E11" s="147" t="s">
        <v>22</v>
      </c>
      <c r="F11" s="148"/>
      <c r="G11" s="149"/>
      <c r="H11" s="147" t="s">
        <v>22</v>
      </c>
      <c r="I11" s="148"/>
      <c r="J11" s="149"/>
      <c r="K11" s="147" t="s">
        <v>22</v>
      </c>
      <c r="L11" s="148"/>
      <c r="M11" s="149"/>
    </row>
    <row r="12" spans="1:13" ht="45">
      <c r="A12" s="152"/>
      <c r="B12" s="30" t="s">
        <v>7</v>
      </c>
      <c r="C12" s="34" t="s">
        <v>6</v>
      </c>
      <c r="D12" s="30" t="s">
        <v>10</v>
      </c>
      <c r="E12" s="30" t="s">
        <v>7</v>
      </c>
      <c r="F12" s="34" t="s">
        <v>6</v>
      </c>
      <c r="G12" s="30" t="s">
        <v>10</v>
      </c>
      <c r="H12" s="30" t="s">
        <v>7</v>
      </c>
      <c r="I12" s="34" t="s">
        <v>6</v>
      </c>
      <c r="J12" s="30" t="s">
        <v>10</v>
      </c>
      <c r="K12" s="30" t="s">
        <v>7</v>
      </c>
      <c r="L12" s="34" t="s">
        <v>6</v>
      </c>
      <c r="M12" s="30" t="s">
        <v>10</v>
      </c>
    </row>
    <row r="13" spans="1:13">
      <c r="A13" s="30">
        <v>1</v>
      </c>
      <c r="B13" s="28">
        <v>2</v>
      </c>
      <c r="C13" s="30">
        <v>3</v>
      </c>
      <c r="D13" s="28">
        <v>4</v>
      </c>
      <c r="E13" s="30">
        <v>5</v>
      </c>
      <c r="F13" s="28">
        <v>6</v>
      </c>
      <c r="G13" s="30">
        <v>7</v>
      </c>
      <c r="H13" s="28">
        <v>8</v>
      </c>
      <c r="I13" s="30">
        <v>9</v>
      </c>
      <c r="J13" s="28">
        <v>10</v>
      </c>
      <c r="K13" s="30">
        <v>11</v>
      </c>
      <c r="L13" s="28">
        <v>12</v>
      </c>
      <c r="M13" s="30">
        <v>13</v>
      </c>
    </row>
    <row r="14" spans="1:13">
      <c r="A14" s="30">
        <v>0</v>
      </c>
      <c r="B14" s="29">
        <v>842.79899999999998</v>
      </c>
      <c r="C14" s="29"/>
      <c r="D14" s="29"/>
      <c r="E14" s="9"/>
      <c r="F14" s="9"/>
      <c r="G14" s="29"/>
      <c r="H14" s="113">
        <v>205.58500000000001</v>
      </c>
      <c r="I14" s="9"/>
      <c r="J14" s="29"/>
      <c r="K14" s="9"/>
      <c r="L14" s="9"/>
      <c r="M14" s="9"/>
    </row>
    <row r="15" spans="1:13">
      <c r="A15" s="28">
        <v>1</v>
      </c>
      <c r="B15" s="29">
        <v>843.13599999999997</v>
      </c>
      <c r="C15" s="116">
        <v>0.33750000000000002</v>
      </c>
      <c r="D15" s="53">
        <v>67.5</v>
      </c>
      <c r="E15" s="9"/>
      <c r="F15" s="9">
        <v>0</v>
      </c>
      <c r="G15" s="29">
        <v>0</v>
      </c>
      <c r="H15" s="113">
        <v>205.61799999999999</v>
      </c>
      <c r="I15" s="115">
        <v>3.3000000000000002E-2</v>
      </c>
      <c r="J15" s="53">
        <v>6.6</v>
      </c>
      <c r="K15" s="9"/>
      <c r="L15" s="9">
        <v>0</v>
      </c>
      <c r="M15" s="9">
        <v>0</v>
      </c>
    </row>
    <row r="16" spans="1:13">
      <c r="A16" s="30">
        <v>2</v>
      </c>
      <c r="B16" s="29">
        <v>843.46900000000005</v>
      </c>
      <c r="C16" s="116">
        <v>0.33250000000000002</v>
      </c>
      <c r="D16" s="53">
        <v>66.5</v>
      </c>
      <c r="E16" s="9"/>
      <c r="F16" s="9">
        <v>0</v>
      </c>
      <c r="G16" s="29">
        <v>0</v>
      </c>
      <c r="H16" s="113">
        <v>205.65199999999999</v>
      </c>
      <c r="I16" s="115">
        <v>3.4000000000000002E-2</v>
      </c>
      <c r="J16" s="53">
        <v>6.8</v>
      </c>
      <c r="K16" s="9"/>
      <c r="L16" s="9">
        <v>0</v>
      </c>
      <c r="M16" s="9">
        <v>0</v>
      </c>
    </row>
    <row r="17" spans="1:13">
      <c r="A17" s="28">
        <v>3</v>
      </c>
      <c r="B17" s="29">
        <v>843.798</v>
      </c>
      <c r="C17" s="116">
        <v>0.32950000000000002</v>
      </c>
      <c r="D17" s="53">
        <v>65.900000000000006</v>
      </c>
      <c r="E17" s="9"/>
      <c r="F17" s="9">
        <v>0</v>
      </c>
      <c r="G17" s="29">
        <v>0</v>
      </c>
      <c r="H17" s="113">
        <v>205.684</v>
      </c>
      <c r="I17" s="115">
        <v>3.2000000000000001E-2</v>
      </c>
      <c r="J17" s="53">
        <v>6.5</v>
      </c>
      <c r="K17" s="9"/>
      <c r="L17" s="9">
        <v>0</v>
      </c>
      <c r="M17" s="9">
        <v>0</v>
      </c>
    </row>
    <row r="18" spans="1:13">
      <c r="A18" s="30">
        <v>4</v>
      </c>
      <c r="B18" s="29">
        <v>844.125</v>
      </c>
      <c r="C18" s="116">
        <v>0.32700000000000001</v>
      </c>
      <c r="D18" s="53">
        <v>65.400000000000006</v>
      </c>
      <c r="E18" s="9"/>
      <c r="F18" s="9">
        <v>0</v>
      </c>
      <c r="G18" s="29">
        <v>0</v>
      </c>
      <c r="H18" s="113">
        <v>205.71600000000001</v>
      </c>
      <c r="I18" s="115">
        <v>3.2000000000000001E-2</v>
      </c>
      <c r="J18" s="53">
        <v>6.5</v>
      </c>
      <c r="K18" s="9"/>
      <c r="L18" s="9">
        <v>0</v>
      </c>
      <c r="M18" s="9">
        <v>0</v>
      </c>
    </row>
    <row r="19" spans="1:13">
      <c r="A19" s="28">
        <v>5</v>
      </c>
      <c r="B19" s="112">
        <v>844.452</v>
      </c>
      <c r="C19" s="116">
        <v>0.32700000000000001</v>
      </c>
      <c r="D19" s="53">
        <v>65.400000000000006</v>
      </c>
      <c r="E19" s="9"/>
      <c r="F19" s="9">
        <v>0</v>
      </c>
      <c r="G19" s="29">
        <v>0</v>
      </c>
      <c r="H19" s="113">
        <v>205.749</v>
      </c>
      <c r="I19" s="115">
        <v>3.3000000000000002E-2</v>
      </c>
      <c r="J19" s="53">
        <v>6.7</v>
      </c>
      <c r="K19" s="9"/>
      <c r="L19" s="9">
        <v>0</v>
      </c>
      <c r="M19" s="9">
        <v>0</v>
      </c>
    </row>
    <row r="20" spans="1:13">
      <c r="A20" s="30">
        <v>6</v>
      </c>
      <c r="B20" s="29">
        <v>844.78200000000004</v>
      </c>
      <c r="C20" s="116">
        <v>0.33</v>
      </c>
      <c r="D20" s="53">
        <v>66</v>
      </c>
      <c r="E20" s="9"/>
      <c r="F20" s="9">
        <v>0</v>
      </c>
      <c r="G20" s="29">
        <v>0</v>
      </c>
      <c r="H20" s="113">
        <v>205.78200000000001</v>
      </c>
      <c r="I20" s="115">
        <v>3.3000000000000002E-2</v>
      </c>
      <c r="J20" s="53">
        <v>6.7</v>
      </c>
      <c r="K20" s="9"/>
      <c r="L20" s="9">
        <v>0</v>
      </c>
      <c r="M20" s="9">
        <v>0</v>
      </c>
    </row>
    <row r="21" spans="1:13">
      <c r="A21" s="28">
        <v>7</v>
      </c>
      <c r="B21" s="29">
        <v>845.125</v>
      </c>
      <c r="C21" s="116">
        <v>0.34350000000000003</v>
      </c>
      <c r="D21" s="53">
        <v>68.7</v>
      </c>
      <c r="E21" s="9"/>
      <c r="F21" s="9">
        <v>0</v>
      </c>
      <c r="G21" s="29">
        <v>0</v>
      </c>
      <c r="H21" s="113">
        <v>205.81100000000001</v>
      </c>
      <c r="I21" s="115">
        <v>2.9499999999999998E-2</v>
      </c>
      <c r="J21" s="53">
        <v>5.9</v>
      </c>
      <c r="K21" s="9"/>
      <c r="L21" s="9">
        <v>0</v>
      </c>
      <c r="M21" s="9">
        <v>0</v>
      </c>
    </row>
    <row r="22" spans="1:13">
      <c r="A22" s="30">
        <v>8</v>
      </c>
      <c r="B22" s="29">
        <v>845.47900000000004</v>
      </c>
      <c r="C22" s="116">
        <v>0.35399999999999998</v>
      </c>
      <c r="D22" s="53">
        <v>70.8</v>
      </c>
      <c r="E22" s="9"/>
      <c r="F22" s="9">
        <v>0</v>
      </c>
      <c r="G22" s="29">
        <v>0</v>
      </c>
      <c r="H22" s="113">
        <v>205.83799999999999</v>
      </c>
      <c r="I22" s="115">
        <v>2.7E-2</v>
      </c>
      <c r="J22" s="53">
        <v>5.4</v>
      </c>
      <c r="K22" s="9"/>
      <c r="L22" s="9">
        <v>0</v>
      </c>
      <c r="M22" s="9">
        <v>0</v>
      </c>
    </row>
    <row r="23" spans="1:13">
      <c r="A23" s="28">
        <v>9</v>
      </c>
      <c r="B23" s="29">
        <v>845.92200000000003</v>
      </c>
      <c r="C23" s="116">
        <v>0.443</v>
      </c>
      <c r="D23" s="53">
        <v>88.6</v>
      </c>
      <c r="E23" s="9"/>
      <c r="F23" s="9">
        <v>0</v>
      </c>
      <c r="G23" s="29">
        <v>0</v>
      </c>
      <c r="H23" s="113">
        <v>205.97200000000001</v>
      </c>
      <c r="I23" s="115">
        <v>0.13400000000000001</v>
      </c>
      <c r="J23" s="53">
        <v>26.8</v>
      </c>
      <c r="K23" s="9"/>
      <c r="L23" s="9">
        <v>0</v>
      </c>
      <c r="M23" s="9">
        <v>0</v>
      </c>
    </row>
    <row r="24" spans="1:13">
      <c r="A24" s="30">
        <v>10</v>
      </c>
      <c r="B24" s="112">
        <v>846.36699999999996</v>
      </c>
      <c r="C24" s="116">
        <v>0.44550000000000001</v>
      </c>
      <c r="D24" s="53">
        <v>89.1</v>
      </c>
      <c r="E24" s="21"/>
      <c r="F24" s="9">
        <v>0</v>
      </c>
      <c r="G24" s="29">
        <v>0</v>
      </c>
      <c r="H24" s="113">
        <v>206.14699999999999</v>
      </c>
      <c r="I24" s="115">
        <v>0.17449999999999999</v>
      </c>
      <c r="J24" s="53">
        <v>34.9</v>
      </c>
      <c r="K24" s="9"/>
      <c r="L24" s="9">
        <v>0</v>
      </c>
      <c r="M24" s="9">
        <v>0</v>
      </c>
    </row>
    <row r="25" spans="1:13" ht="15.75" customHeight="1">
      <c r="A25" s="28">
        <v>11</v>
      </c>
      <c r="B25" s="29">
        <v>846.81299999999999</v>
      </c>
      <c r="C25" s="116">
        <v>0.45650000000000002</v>
      </c>
      <c r="D25" s="53">
        <v>91.3</v>
      </c>
      <c r="E25" s="21"/>
      <c r="F25" s="9">
        <v>0</v>
      </c>
      <c r="G25" s="29">
        <v>0</v>
      </c>
      <c r="H25" s="113">
        <v>206.321</v>
      </c>
      <c r="I25" s="115">
        <v>0.17399999999999999</v>
      </c>
      <c r="J25" s="53">
        <v>34.799999999999997</v>
      </c>
      <c r="K25" s="9"/>
      <c r="L25" s="9">
        <v>0</v>
      </c>
      <c r="M25" s="9">
        <v>0</v>
      </c>
    </row>
    <row r="26" spans="1:13">
      <c r="A26" s="30">
        <v>12</v>
      </c>
      <c r="B26" s="112">
        <v>847.28800000000001</v>
      </c>
      <c r="C26" s="116">
        <v>0.47499999999999998</v>
      </c>
      <c r="D26" s="53">
        <v>95</v>
      </c>
      <c r="E26" s="9"/>
      <c r="F26" s="9">
        <v>0</v>
      </c>
      <c r="G26" s="29">
        <v>0</v>
      </c>
      <c r="H26" s="113">
        <v>206.52099999999999</v>
      </c>
      <c r="I26" s="115">
        <v>0.2</v>
      </c>
      <c r="J26" s="53">
        <v>40.700000000000003</v>
      </c>
      <c r="K26" s="9"/>
      <c r="L26" s="9">
        <v>0</v>
      </c>
      <c r="M26" s="9">
        <v>0</v>
      </c>
    </row>
    <row r="27" spans="1:13">
      <c r="A27" s="28">
        <v>13</v>
      </c>
      <c r="B27" s="29">
        <v>847.68799999999999</v>
      </c>
      <c r="C27" s="116">
        <v>0.4</v>
      </c>
      <c r="D27" s="53">
        <v>80.2</v>
      </c>
      <c r="E27" s="9"/>
      <c r="F27" s="54">
        <v>0</v>
      </c>
      <c r="G27" s="29">
        <v>0</v>
      </c>
      <c r="H27" s="113">
        <v>206.62799999999999</v>
      </c>
      <c r="I27" s="115">
        <v>0.107</v>
      </c>
      <c r="J27" s="53">
        <v>21.4</v>
      </c>
      <c r="K27" s="9"/>
      <c r="L27" s="9">
        <v>0</v>
      </c>
      <c r="M27" s="9">
        <v>0</v>
      </c>
    </row>
    <row r="28" spans="1:13">
      <c r="A28" s="30">
        <v>14</v>
      </c>
      <c r="B28" s="29">
        <v>848.14400000000001</v>
      </c>
      <c r="C28" s="116">
        <v>0.45600000000000002</v>
      </c>
      <c r="D28" s="53">
        <v>91.2</v>
      </c>
      <c r="E28" s="9"/>
      <c r="F28" s="54">
        <v>0</v>
      </c>
      <c r="G28" s="29">
        <v>0</v>
      </c>
      <c r="H28" s="113">
        <v>206.78899999999999</v>
      </c>
      <c r="I28" s="115">
        <v>0.161</v>
      </c>
      <c r="J28" s="53">
        <v>32.200000000000003</v>
      </c>
      <c r="K28" s="9"/>
      <c r="L28" s="9">
        <v>0</v>
      </c>
      <c r="M28" s="9">
        <v>0</v>
      </c>
    </row>
    <row r="29" spans="1:13">
      <c r="A29" s="28">
        <v>15</v>
      </c>
      <c r="B29" s="29">
        <v>848.61500000000001</v>
      </c>
      <c r="C29" s="116">
        <v>0.47099999999999997</v>
      </c>
      <c r="D29" s="53">
        <v>94.2</v>
      </c>
      <c r="E29" s="9"/>
      <c r="F29" s="9">
        <v>0</v>
      </c>
      <c r="G29" s="29">
        <v>0</v>
      </c>
      <c r="H29" s="113">
        <v>206.94399999999999</v>
      </c>
      <c r="I29" s="115">
        <v>0.155</v>
      </c>
      <c r="J29" s="53">
        <v>31</v>
      </c>
      <c r="K29" s="9"/>
      <c r="L29" s="9">
        <v>0</v>
      </c>
      <c r="M29" s="9">
        <v>0</v>
      </c>
    </row>
    <row r="30" spans="1:13">
      <c r="A30" s="30">
        <v>16</v>
      </c>
      <c r="B30" s="53">
        <v>849.08399999999995</v>
      </c>
      <c r="C30" s="116">
        <v>0.46899999999999997</v>
      </c>
      <c r="D30" s="53">
        <v>93.8</v>
      </c>
      <c r="E30" s="21"/>
      <c r="F30" s="9">
        <v>0</v>
      </c>
      <c r="G30" s="29">
        <v>0</v>
      </c>
      <c r="H30" s="113">
        <v>207.11099999999999</v>
      </c>
      <c r="I30" s="115">
        <v>0.16700000000000001</v>
      </c>
      <c r="J30" s="53">
        <v>33.4</v>
      </c>
      <c r="K30" s="9"/>
      <c r="L30" s="9">
        <v>0</v>
      </c>
      <c r="M30" s="9">
        <v>0</v>
      </c>
    </row>
    <row r="31" spans="1:13">
      <c r="A31" s="28">
        <v>17</v>
      </c>
      <c r="B31" s="29">
        <v>849.55899999999997</v>
      </c>
      <c r="C31" s="116">
        <v>0.47449999999999998</v>
      </c>
      <c r="D31" s="53">
        <v>94.9</v>
      </c>
      <c r="E31" s="21"/>
      <c r="F31" s="9">
        <v>0</v>
      </c>
      <c r="G31" s="29">
        <v>0</v>
      </c>
      <c r="H31" s="113">
        <v>207.24100000000001</v>
      </c>
      <c r="I31" s="115">
        <v>0.13</v>
      </c>
      <c r="J31" s="53">
        <v>26.2</v>
      </c>
      <c r="K31" s="9"/>
      <c r="L31" s="9">
        <v>0</v>
      </c>
      <c r="M31" s="9">
        <v>0</v>
      </c>
    </row>
    <row r="32" spans="1:13">
      <c r="A32" s="30">
        <v>18</v>
      </c>
      <c r="B32" s="29">
        <v>849.97500000000002</v>
      </c>
      <c r="C32" s="116">
        <v>0.41599999999999998</v>
      </c>
      <c r="D32" s="53">
        <v>83.8</v>
      </c>
      <c r="E32" s="21"/>
      <c r="F32" s="9">
        <v>0</v>
      </c>
      <c r="G32" s="29">
        <v>0</v>
      </c>
      <c r="H32" s="113">
        <v>207.36099999999999</v>
      </c>
      <c r="I32" s="115">
        <v>0.12</v>
      </c>
      <c r="J32" s="53">
        <v>24.4</v>
      </c>
      <c r="K32" s="9"/>
      <c r="L32" s="9">
        <v>0</v>
      </c>
      <c r="M32" s="9">
        <v>0</v>
      </c>
    </row>
    <row r="33" spans="1:13">
      <c r="A33" s="28">
        <v>19</v>
      </c>
      <c r="B33" s="112">
        <v>850.35</v>
      </c>
      <c r="C33" s="116">
        <v>0.3755</v>
      </c>
      <c r="D33" s="53">
        <v>75.099999999999994</v>
      </c>
      <c r="E33" s="21"/>
      <c r="F33" s="9">
        <v>0</v>
      </c>
      <c r="G33" s="29">
        <v>0</v>
      </c>
      <c r="H33" s="113">
        <v>207.39500000000001</v>
      </c>
      <c r="I33" s="115">
        <v>3.4500000000000003E-2</v>
      </c>
      <c r="J33" s="53">
        <v>6.9</v>
      </c>
      <c r="K33" s="9"/>
      <c r="L33" s="9">
        <v>0</v>
      </c>
      <c r="M33" s="9">
        <v>0</v>
      </c>
    </row>
    <row r="34" spans="1:13">
      <c r="A34" s="30">
        <v>20</v>
      </c>
      <c r="B34" s="29" t="s">
        <v>94</v>
      </c>
      <c r="C34" s="116">
        <v>0.35099999999999998</v>
      </c>
      <c r="D34" s="53">
        <v>70.2</v>
      </c>
      <c r="E34" s="21"/>
      <c r="F34" s="9">
        <v>0</v>
      </c>
      <c r="G34" s="29">
        <v>0</v>
      </c>
      <c r="H34" s="113">
        <v>207.42099999999999</v>
      </c>
      <c r="I34" s="115">
        <v>2.5499999999999998E-2</v>
      </c>
      <c r="J34" s="53">
        <v>5.0999999999999996</v>
      </c>
      <c r="K34" s="9"/>
      <c r="L34" s="9">
        <v>0</v>
      </c>
      <c r="M34" s="9">
        <v>0</v>
      </c>
    </row>
    <row r="35" spans="1:13">
      <c r="A35" s="28">
        <v>21</v>
      </c>
      <c r="B35" s="29">
        <v>851.04600000000005</v>
      </c>
      <c r="C35" s="116">
        <v>0.34499999999999997</v>
      </c>
      <c r="D35" s="53">
        <v>69</v>
      </c>
      <c r="E35" s="21"/>
      <c r="F35" s="9">
        <v>0</v>
      </c>
      <c r="G35" s="29">
        <v>0</v>
      </c>
      <c r="H35" s="113">
        <v>207.44800000000001</v>
      </c>
      <c r="I35" s="115">
        <v>2.6499999999999999E-2</v>
      </c>
      <c r="J35" s="53">
        <v>5.3</v>
      </c>
      <c r="K35" s="9"/>
      <c r="L35" s="9">
        <v>0</v>
      </c>
      <c r="M35" s="9">
        <v>0</v>
      </c>
    </row>
    <row r="36" spans="1:13">
      <c r="A36" s="30">
        <v>22</v>
      </c>
      <c r="B36" s="29">
        <v>851.39099999999996</v>
      </c>
      <c r="C36" s="116">
        <v>0.34350000000000003</v>
      </c>
      <c r="D36" s="53">
        <v>68.7</v>
      </c>
      <c r="E36" s="9"/>
      <c r="F36" s="9">
        <v>0</v>
      </c>
      <c r="G36" s="29">
        <v>0</v>
      </c>
      <c r="H36" s="113">
        <v>207.48</v>
      </c>
      <c r="I36" s="115">
        <v>0.03</v>
      </c>
      <c r="J36" s="53">
        <v>6</v>
      </c>
      <c r="K36" s="9"/>
      <c r="L36" s="9">
        <v>0</v>
      </c>
      <c r="M36" s="9">
        <v>0</v>
      </c>
    </row>
    <row r="37" spans="1:13">
      <c r="A37" s="28">
        <v>23</v>
      </c>
      <c r="B37" s="29">
        <v>851.71400000000006</v>
      </c>
      <c r="C37" s="116">
        <v>0.32350000000000001</v>
      </c>
      <c r="D37" s="53">
        <v>64.7</v>
      </c>
      <c r="E37" s="9"/>
      <c r="F37" s="9">
        <v>0</v>
      </c>
      <c r="G37" s="29">
        <v>0</v>
      </c>
      <c r="H37" s="113">
        <v>207.51599999999999</v>
      </c>
      <c r="I37" s="115">
        <v>0.03</v>
      </c>
      <c r="J37" s="53">
        <v>6</v>
      </c>
      <c r="K37" s="9"/>
      <c r="L37" s="9">
        <v>0</v>
      </c>
      <c r="M37" s="9">
        <v>0</v>
      </c>
    </row>
    <row r="38" spans="1:13" ht="15.75" thickBot="1">
      <c r="A38" s="30">
        <v>24</v>
      </c>
      <c r="B38" s="29">
        <v>852.03049999999996</v>
      </c>
      <c r="C38" s="116">
        <v>0.3</v>
      </c>
      <c r="D38" s="53">
        <v>60.3</v>
      </c>
      <c r="E38" s="9"/>
      <c r="F38" s="9">
        <v>0</v>
      </c>
      <c r="G38" s="29">
        <v>0</v>
      </c>
      <c r="H38" s="113">
        <v>207.54599999999999</v>
      </c>
      <c r="I38" s="115">
        <v>0.03</v>
      </c>
      <c r="J38" s="53">
        <v>6</v>
      </c>
      <c r="K38" s="9"/>
      <c r="L38" s="9">
        <v>0</v>
      </c>
      <c r="M38" s="9">
        <v>0</v>
      </c>
    </row>
    <row r="39" spans="1:13" ht="15.75" thickBot="1">
      <c r="A39" s="31" t="s">
        <v>9</v>
      </c>
      <c r="B39" s="32"/>
      <c r="C39" s="32"/>
      <c r="D39" s="32">
        <f>SUM(D15:D38)</f>
        <v>1846.3000000000002</v>
      </c>
      <c r="E39" s="32"/>
      <c r="F39" s="32"/>
      <c r="G39" s="33">
        <v>0</v>
      </c>
      <c r="H39" s="55"/>
      <c r="I39" s="9"/>
      <c r="J39" s="28">
        <f>SUM(J15:J38)</f>
        <v>392.2</v>
      </c>
      <c r="K39" s="9"/>
      <c r="L39" s="56"/>
      <c r="M39" s="9">
        <v>0</v>
      </c>
    </row>
    <row r="41" spans="1:13" ht="54" customHeight="1">
      <c r="B41" s="5" t="s">
        <v>34</v>
      </c>
      <c r="I41" s="23" t="s">
        <v>79</v>
      </c>
    </row>
  </sheetData>
  <mergeCells count="11">
    <mergeCell ref="B11:D11"/>
    <mergeCell ref="E11:G11"/>
    <mergeCell ref="H11:J11"/>
    <mergeCell ref="K11:M11"/>
    <mergeCell ref="A9:A12"/>
    <mergeCell ref="B9:G9"/>
    <mergeCell ref="H9:M9"/>
    <mergeCell ref="B10:D10"/>
    <mergeCell ref="E10:G10"/>
    <mergeCell ref="H10:J10"/>
    <mergeCell ref="K10:M10"/>
  </mergeCells>
  <pageMargins left="0.70866141732283472" right="0.35" top="0.31" bottom="0.37" header="0.21" footer="0.31496062992125984"/>
  <pageSetup paperSize="9" scale="8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2"/>
  <sheetViews>
    <sheetView workbookViewId="0">
      <selection activeCell="O22" sqref="O22"/>
    </sheetView>
  </sheetViews>
  <sheetFormatPr defaultRowHeight="15"/>
  <cols>
    <col min="2" max="2" width="11.42578125" bestFit="1" customWidth="1"/>
    <col min="4" max="4" width="14.140625" customWidth="1"/>
    <col min="7" max="7" width="11.28515625" customWidth="1"/>
    <col min="8" max="8" width="10.7109375" customWidth="1"/>
    <col min="9" max="9" width="12.42578125" customWidth="1"/>
    <col min="10" max="10" width="12" customWidth="1"/>
    <col min="11" max="11" width="11" customWidth="1"/>
    <col min="13" max="13" width="18.28515625" customWidth="1"/>
  </cols>
  <sheetData>
    <row r="1" spans="1:13" ht="15.75">
      <c r="A1" s="1" t="s">
        <v>37</v>
      </c>
      <c r="B1" s="23"/>
      <c r="C1" s="23"/>
      <c r="D1" s="23"/>
      <c r="E1" s="23"/>
      <c r="F1" s="23"/>
      <c r="G1" s="23"/>
      <c r="H1" s="13" t="s">
        <v>97</v>
      </c>
      <c r="I1" s="23"/>
      <c r="J1" s="23"/>
      <c r="K1" s="23"/>
      <c r="L1" s="23"/>
      <c r="M1" s="23"/>
    </row>
    <row r="2" spans="1:13">
      <c r="A2" s="2" t="s">
        <v>0</v>
      </c>
      <c r="B2" s="23"/>
      <c r="C2" s="23"/>
      <c r="D2" s="23"/>
      <c r="E2" s="23"/>
      <c r="F2" s="23"/>
      <c r="G2" s="23"/>
      <c r="H2" s="23"/>
      <c r="I2" s="23"/>
      <c r="J2" s="2" t="s">
        <v>12</v>
      </c>
      <c r="K2" s="23"/>
      <c r="L2" s="23"/>
      <c r="M2" s="23"/>
    </row>
    <row r="3" spans="1:13" ht="15.75">
      <c r="A3" s="1" t="s">
        <v>98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ht="15.75">
      <c r="A4" s="23"/>
      <c r="B4" s="23"/>
      <c r="C4" s="23"/>
      <c r="D4" s="23"/>
      <c r="E4" s="23"/>
      <c r="F4" s="23"/>
      <c r="G4" s="3" t="s">
        <v>25</v>
      </c>
      <c r="H4" s="23"/>
      <c r="I4" s="23"/>
      <c r="J4" s="23"/>
      <c r="K4" s="23"/>
      <c r="L4" s="23"/>
      <c r="M4" s="23"/>
    </row>
    <row r="5" spans="1:13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 ht="15.75">
      <c r="A6" s="23"/>
      <c r="B6" s="23"/>
      <c r="C6" s="23"/>
      <c r="D6" s="23"/>
      <c r="E6" s="23"/>
      <c r="F6" s="23"/>
      <c r="G6" s="4" t="s">
        <v>2</v>
      </c>
      <c r="H6" s="23"/>
      <c r="I6" s="23"/>
      <c r="J6" s="23"/>
      <c r="K6" s="23"/>
      <c r="L6" s="23"/>
      <c r="M6" s="23"/>
    </row>
    <row r="7" spans="1:13" ht="15.75">
      <c r="A7" s="23"/>
      <c r="B7" s="23"/>
      <c r="C7" s="23"/>
      <c r="D7" s="23"/>
      <c r="E7" s="23"/>
      <c r="F7" s="23"/>
      <c r="G7" s="4" t="s">
        <v>78</v>
      </c>
      <c r="H7" s="23"/>
      <c r="I7" s="23"/>
      <c r="J7" s="23"/>
      <c r="K7" s="23"/>
      <c r="L7" s="23"/>
      <c r="M7" s="23"/>
    </row>
    <row r="8" spans="1:13" ht="15.75">
      <c r="A8" s="23"/>
      <c r="B8" s="23"/>
      <c r="C8" s="23"/>
      <c r="D8" s="23"/>
      <c r="E8" s="23"/>
      <c r="F8" s="23"/>
      <c r="G8" s="23"/>
      <c r="H8" s="23"/>
      <c r="I8" s="4"/>
      <c r="J8" s="23"/>
      <c r="K8" s="23"/>
      <c r="L8" s="23"/>
      <c r="M8" s="23"/>
    </row>
    <row r="9" spans="1:13">
      <c r="A9" s="150" t="s">
        <v>5</v>
      </c>
      <c r="B9" s="153" t="s">
        <v>3</v>
      </c>
      <c r="C9" s="154"/>
      <c r="D9" s="154"/>
      <c r="E9" s="154"/>
      <c r="F9" s="154"/>
      <c r="G9" s="155"/>
      <c r="H9" s="153" t="s">
        <v>8</v>
      </c>
      <c r="I9" s="154"/>
      <c r="J9" s="154"/>
      <c r="K9" s="154"/>
      <c r="L9" s="154"/>
      <c r="M9" s="155"/>
    </row>
    <row r="10" spans="1:13">
      <c r="A10" s="151"/>
      <c r="B10" s="156" t="s">
        <v>96</v>
      </c>
      <c r="C10" s="157"/>
      <c r="D10" s="158"/>
      <c r="E10" s="156"/>
      <c r="F10" s="157"/>
      <c r="G10" s="158"/>
      <c r="H10" s="156" t="s">
        <v>96</v>
      </c>
      <c r="I10" s="157"/>
      <c r="J10" s="158"/>
      <c r="K10" s="147"/>
      <c r="L10" s="148"/>
      <c r="M10" s="149"/>
    </row>
    <row r="11" spans="1:13">
      <c r="A11" s="151"/>
      <c r="B11" s="147" t="s">
        <v>93</v>
      </c>
      <c r="C11" s="148"/>
      <c r="D11" s="149"/>
      <c r="E11" s="147"/>
      <c r="F11" s="148"/>
      <c r="G11" s="149"/>
      <c r="H11" s="147" t="s">
        <v>93</v>
      </c>
      <c r="I11" s="148"/>
      <c r="J11" s="149"/>
      <c r="K11" s="147"/>
      <c r="L11" s="148"/>
      <c r="M11" s="149"/>
    </row>
    <row r="12" spans="1:13" ht="60">
      <c r="A12" s="152"/>
      <c r="B12" s="30" t="s">
        <v>7</v>
      </c>
      <c r="C12" s="34" t="s">
        <v>6</v>
      </c>
      <c r="D12" s="30" t="s">
        <v>10</v>
      </c>
      <c r="E12" s="30" t="s">
        <v>7</v>
      </c>
      <c r="F12" s="34" t="s">
        <v>6</v>
      </c>
      <c r="G12" s="30" t="s">
        <v>10</v>
      </c>
      <c r="H12" s="30" t="s">
        <v>7</v>
      </c>
      <c r="I12" s="34" t="s">
        <v>6</v>
      </c>
      <c r="J12" s="30" t="s">
        <v>10</v>
      </c>
      <c r="K12" s="30" t="s">
        <v>7</v>
      </c>
      <c r="L12" s="34" t="s">
        <v>6</v>
      </c>
      <c r="M12" s="30" t="s">
        <v>10</v>
      </c>
    </row>
    <row r="13" spans="1:13">
      <c r="A13" s="30">
        <v>1</v>
      </c>
      <c r="B13" s="28">
        <v>2</v>
      </c>
      <c r="C13" s="30">
        <v>3</v>
      </c>
      <c r="D13" s="28">
        <v>4</v>
      </c>
      <c r="E13" s="30">
        <v>5</v>
      </c>
      <c r="F13" s="28">
        <v>6</v>
      </c>
      <c r="G13" s="30">
        <v>7</v>
      </c>
      <c r="H13" s="28">
        <v>8</v>
      </c>
      <c r="I13" s="30">
        <v>9</v>
      </c>
      <c r="J13" s="28">
        <v>10</v>
      </c>
      <c r="K13" s="30">
        <v>11</v>
      </c>
      <c r="L13" s="28">
        <v>12</v>
      </c>
      <c r="M13" s="30">
        <v>13</v>
      </c>
    </row>
    <row r="14" spans="1:13">
      <c r="A14" s="30">
        <v>0</v>
      </c>
      <c r="B14" s="129"/>
      <c r="C14" s="29"/>
      <c r="D14" s="30"/>
      <c r="E14" s="9"/>
      <c r="F14" s="9"/>
      <c r="G14" s="9"/>
      <c r="H14" s="9"/>
      <c r="I14" s="9"/>
      <c r="J14" s="9"/>
      <c r="K14" s="9"/>
      <c r="L14" s="9"/>
      <c r="M14" s="9"/>
    </row>
    <row r="15" spans="1:13">
      <c r="A15" s="28">
        <v>1</v>
      </c>
      <c r="B15" s="29"/>
      <c r="C15" s="29"/>
      <c r="D15" s="29">
        <v>15.393000000000001</v>
      </c>
      <c r="E15" s="9"/>
      <c r="F15" s="9"/>
      <c r="G15" s="9"/>
      <c r="H15" s="9"/>
      <c r="I15" s="9"/>
      <c r="J15" s="28"/>
      <c r="K15" s="9"/>
      <c r="L15" s="9"/>
      <c r="M15" s="9"/>
    </row>
    <row r="16" spans="1:13">
      <c r="A16" s="30">
        <v>2</v>
      </c>
      <c r="B16" s="29"/>
      <c r="C16" s="29"/>
      <c r="D16" s="29">
        <v>15.406000000000001</v>
      </c>
      <c r="E16" s="9"/>
      <c r="F16" s="9"/>
      <c r="G16" s="9"/>
      <c r="H16" s="9"/>
      <c r="I16" s="9"/>
      <c r="J16" s="28"/>
      <c r="K16" s="9"/>
      <c r="L16" s="9"/>
      <c r="M16" s="9"/>
    </row>
    <row r="17" spans="1:13">
      <c r="A17" s="28">
        <v>3</v>
      </c>
      <c r="B17" s="29"/>
      <c r="C17" s="29"/>
      <c r="D17" s="29">
        <v>15.398999999999999</v>
      </c>
      <c r="E17" s="9"/>
      <c r="F17" s="9"/>
      <c r="G17" s="9"/>
      <c r="H17" s="9"/>
      <c r="I17" s="113"/>
      <c r="J17" s="114"/>
      <c r="K17" s="9"/>
      <c r="L17" s="9"/>
      <c r="M17" s="9"/>
    </row>
    <row r="18" spans="1:13">
      <c r="A18" s="30">
        <v>4</v>
      </c>
      <c r="B18" s="29"/>
      <c r="C18" s="29"/>
      <c r="D18" s="29">
        <v>15.382</v>
      </c>
      <c r="E18" s="9"/>
      <c r="F18" s="9"/>
      <c r="G18" s="9"/>
      <c r="H18" s="9"/>
      <c r="I18" s="9"/>
      <c r="J18" s="28"/>
      <c r="K18" s="9"/>
      <c r="L18" s="9"/>
      <c r="M18" s="9"/>
    </row>
    <row r="19" spans="1:13">
      <c r="A19" s="28">
        <v>5</v>
      </c>
      <c r="B19" s="29"/>
      <c r="C19" s="29"/>
      <c r="D19" s="29">
        <v>15.364000000000001</v>
      </c>
      <c r="E19" s="9"/>
      <c r="F19" s="9"/>
      <c r="G19" s="9"/>
      <c r="H19" s="9"/>
      <c r="I19" s="9"/>
      <c r="J19" s="28"/>
      <c r="K19" s="9"/>
      <c r="L19" s="9"/>
      <c r="M19" s="9"/>
    </row>
    <row r="20" spans="1:13">
      <c r="A20" s="30">
        <v>6</v>
      </c>
      <c r="B20" s="29"/>
      <c r="C20" s="29"/>
      <c r="D20" s="29">
        <v>15.363</v>
      </c>
      <c r="E20" s="9"/>
      <c r="F20" s="9"/>
      <c r="G20" s="9"/>
      <c r="H20" s="9"/>
      <c r="I20" s="9"/>
      <c r="J20" s="28"/>
      <c r="K20" s="9"/>
      <c r="L20" s="9"/>
      <c r="M20" s="9"/>
    </row>
    <row r="21" spans="1:13">
      <c r="A21" s="28">
        <v>7</v>
      </c>
      <c r="B21" s="29"/>
      <c r="C21" s="29"/>
      <c r="D21" s="29">
        <v>15.363</v>
      </c>
      <c r="E21" s="9"/>
      <c r="F21" s="9"/>
      <c r="G21" s="9"/>
      <c r="H21" s="9"/>
      <c r="I21" s="9"/>
      <c r="J21" s="28"/>
      <c r="K21" s="9"/>
      <c r="L21" s="9"/>
      <c r="M21" s="9"/>
    </row>
    <row r="22" spans="1:13">
      <c r="A22" s="30">
        <v>8</v>
      </c>
      <c r="B22" s="29"/>
      <c r="C22" s="29"/>
      <c r="D22" s="29">
        <v>15.529</v>
      </c>
      <c r="E22" s="9"/>
      <c r="F22" s="9"/>
      <c r="G22" s="9"/>
      <c r="H22" s="9"/>
      <c r="I22" s="9"/>
      <c r="J22" s="28"/>
      <c r="K22" s="9"/>
      <c r="L22" s="9"/>
      <c r="M22" s="9"/>
    </row>
    <row r="23" spans="1:13">
      <c r="A23" s="28">
        <v>9</v>
      </c>
      <c r="B23" s="29"/>
      <c r="C23" s="29"/>
      <c r="D23" s="29">
        <v>15.574999999999999</v>
      </c>
      <c r="E23" s="9"/>
      <c r="F23" s="9"/>
      <c r="G23" s="9"/>
      <c r="H23" s="9"/>
      <c r="I23" s="9"/>
      <c r="J23" s="28"/>
      <c r="K23" s="9"/>
      <c r="L23" s="9"/>
      <c r="M23" s="9"/>
    </row>
    <row r="24" spans="1:13">
      <c r="A24" s="30">
        <v>10</v>
      </c>
      <c r="B24" s="29"/>
      <c r="C24" s="29"/>
      <c r="D24" s="29">
        <v>15.571</v>
      </c>
      <c r="E24" s="9"/>
      <c r="F24" s="9"/>
      <c r="G24" s="9"/>
      <c r="H24" s="9"/>
      <c r="I24" s="9"/>
      <c r="J24" s="28"/>
      <c r="K24" s="9"/>
      <c r="L24" s="9"/>
      <c r="M24" s="9"/>
    </row>
    <row r="25" spans="1:13">
      <c r="A25" s="28">
        <v>11</v>
      </c>
      <c r="B25" s="29"/>
      <c r="C25" s="29"/>
      <c r="D25" s="29">
        <v>15.58</v>
      </c>
      <c r="E25" s="9"/>
      <c r="F25" s="9"/>
      <c r="G25" s="9"/>
      <c r="H25" s="9"/>
      <c r="I25" s="9"/>
      <c r="J25" s="28"/>
      <c r="K25" s="9"/>
      <c r="L25" s="9"/>
      <c r="M25" s="9"/>
    </row>
    <row r="26" spans="1:13">
      <c r="A26" s="30">
        <v>12</v>
      </c>
      <c r="B26" s="29"/>
      <c r="C26" s="29"/>
      <c r="D26" s="29">
        <v>15.641</v>
      </c>
      <c r="E26" s="9"/>
      <c r="F26" s="9"/>
      <c r="G26" s="9"/>
      <c r="H26" s="9"/>
      <c r="I26" s="9"/>
      <c r="J26" s="28"/>
      <c r="K26" s="9"/>
      <c r="L26" s="9"/>
      <c r="M26" s="9"/>
    </row>
    <row r="27" spans="1:13">
      <c r="A27" s="28">
        <v>13</v>
      </c>
      <c r="B27" s="29"/>
      <c r="C27" s="29"/>
      <c r="D27" s="29">
        <v>15.494</v>
      </c>
      <c r="E27" s="9"/>
      <c r="F27" s="9"/>
      <c r="G27" s="9"/>
      <c r="H27" s="9"/>
      <c r="I27" s="9"/>
      <c r="J27" s="28"/>
      <c r="K27" s="9"/>
      <c r="L27" s="9"/>
      <c r="M27" s="9"/>
    </row>
    <row r="28" spans="1:13">
      <c r="A28" s="30">
        <v>14</v>
      </c>
      <c r="B28" s="29"/>
      <c r="C28" s="112"/>
      <c r="D28" s="112">
        <v>15.535</v>
      </c>
      <c r="E28" s="9"/>
      <c r="F28" s="9"/>
      <c r="G28" s="9"/>
      <c r="H28" s="9"/>
      <c r="I28" s="9"/>
      <c r="J28" s="28"/>
      <c r="K28" s="9"/>
      <c r="L28" s="9"/>
      <c r="M28" s="9"/>
    </row>
    <row r="29" spans="1:13">
      <c r="A29" s="28">
        <v>15</v>
      </c>
      <c r="B29" s="29"/>
      <c r="C29" s="29"/>
      <c r="D29" s="29">
        <v>15.765000000000001</v>
      </c>
      <c r="E29" s="9"/>
      <c r="F29" s="9"/>
      <c r="G29" s="9"/>
      <c r="H29" s="9"/>
      <c r="I29" s="9"/>
      <c r="J29" s="28"/>
      <c r="K29" s="9"/>
      <c r="L29" s="9"/>
      <c r="M29" s="9"/>
    </row>
    <row r="30" spans="1:13">
      <c r="A30" s="30">
        <v>16</v>
      </c>
      <c r="B30" s="29"/>
      <c r="C30" s="29"/>
      <c r="D30" s="29">
        <v>15.606</v>
      </c>
      <c r="E30" s="9"/>
      <c r="F30" s="9"/>
      <c r="G30" s="9"/>
      <c r="H30" s="9"/>
      <c r="I30" s="9"/>
      <c r="J30" s="28"/>
      <c r="K30" s="9"/>
      <c r="L30" s="9"/>
      <c r="M30" s="9"/>
    </row>
    <row r="31" spans="1:13">
      <c r="A31" s="28">
        <v>17</v>
      </c>
      <c r="B31" s="29"/>
      <c r="C31" s="29"/>
      <c r="D31" s="29">
        <v>15.555</v>
      </c>
      <c r="E31" s="9"/>
      <c r="F31" s="9"/>
      <c r="G31" s="9"/>
      <c r="H31" s="9"/>
      <c r="I31" s="9"/>
      <c r="J31" s="28"/>
      <c r="K31" s="9"/>
      <c r="L31" s="9"/>
      <c r="M31" s="9"/>
    </row>
    <row r="32" spans="1:13">
      <c r="A32" s="30">
        <v>18</v>
      </c>
      <c r="B32" s="29"/>
      <c r="C32" s="29"/>
      <c r="D32" s="29">
        <v>15.619</v>
      </c>
      <c r="E32" s="9"/>
      <c r="F32" s="9"/>
      <c r="G32" s="9"/>
      <c r="H32" s="9"/>
      <c r="I32" s="9"/>
      <c r="J32" s="28"/>
      <c r="K32" s="9"/>
      <c r="L32" s="9"/>
      <c r="M32" s="9"/>
    </row>
    <row r="33" spans="1:13">
      <c r="A33" s="28">
        <v>19</v>
      </c>
      <c r="B33" s="29"/>
      <c r="C33" s="29"/>
      <c r="D33" s="29">
        <v>15.563000000000001</v>
      </c>
      <c r="E33" s="9"/>
      <c r="F33" s="9"/>
      <c r="G33" s="9"/>
      <c r="H33" s="9"/>
      <c r="I33" s="9"/>
      <c r="J33" s="28"/>
      <c r="K33" s="9"/>
      <c r="L33" s="9"/>
      <c r="M33" s="9"/>
    </row>
    <row r="34" spans="1:13">
      <c r="A34" s="30">
        <v>20</v>
      </c>
      <c r="B34" s="29"/>
      <c r="C34" s="29"/>
      <c r="D34" s="29">
        <v>15.629</v>
      </c>
      <c r="E34" s="9"/>
      <c r="F34" s="9"/>
      <c r="G34" s="9"/>
      <c r="H34" s="9"/>
      <c r="I34" s="9"/>
      <c r="J34" s="28"/>
      <c r="K34" s="9"/>
      <c r="L34" s="9"/>
      <c r="M34" s="9"/>
    </row>
    <row r="35" spans="1:13">
      <c r="A35" s="28">
        <v>21</v>
      </c>
      <c r="B35" s="29"/>
      <c r="C35" s="29"/>
      <c r="D35" s="29">
        <v>15.625</v>
      </c>
      <c r="E35" s="9"/>
      <c r="F35" s="9"/>
      <c r="G35" s="9"/>
      <c r="H35" s="9"/>
      <c r="I35" s="9"/>
      <c r="J35" s="28"/>
      <c r="K35" s="9"/>
      <c r="L35" s="9"/>
      <c r="M35" s="9"/>
    </row>
    <row r="36" spans="1:13">
      <c r="A36" s="30">
        <v>22</v>
      </c>
      <c r="B36" s="29"/>
      <c r="C36" s="29"/>
      <c r="D36" s="29">
        <v>15.571</v>
      </c>
      <c r="E36" s="9"/>
      <c r="F36" s="9"/>
      <c r="G36" s="9"/>
      <c r="H36" s="9"/>
      <c r="I36" s="9"/>
      <c r="J36" s="28"/>
      <c r="K36" s="9"/>
      <c r="L36" s="9"/>
      <c r="M36" s="9"/>
    </row>
    <row r="37" spans="1:13">
      <c r="A37" s="28">
        <v>23</v>
      </c>
      <c r="B37" s="29"/>
      <c r="C37" s="29"/>
      <c r="D37" s="29">
        <v>15.576000000000001</v>
      </c>
      <c r="E37" s="9"/>
      <c r="F37" s="9"/>
      <c r="G37" s="9"/>
      <c r="H37" s="9"/>
      <c r="I37" s="9"/>
      <c r="J37" s="28"/>
      <c r="K37" s="9"/>
      <c r="L37" s="9"/>
      <c r="M37" s="9"/>
    </row>
    <row r="38" spans="1:13" ht="15.75" thickBot="1">
      <c r="A38" s="30">
        <v>24</v>
      </c>
      <c r="B38" s="29"/>
      <c r="C38" s="29"/>
      <c r="D38" s="29">
        <v>15.496</v>
      </c>
      <c r="E38" s="9"/>
      <c r="F38" s="9"/>
      <c r="G38" s="9"/>
      <c r="H38" s="9"/>
      <c r="I38" s="9"/>
      <c r="J38" s="28"/>
      <c r="K38" s="9"/>
      <c r="L38" s="9"/>
      <c r="M38" s="9"/>
    </row>
    <row r="39" spans="1:13" ht="15.75" thickBot="1">
      <c r="A39" s="31" t="s">
        <v>9</v>
      </c>
      <c r="B39" s="32"/>
      <c r="C39" s="32"/>
      <c r="D39" s="130">
        <f>SUM(D15:D38)</f>
        <v>372.6</v>
      </c>
      <c r="E39" s="35">
        <f t="shared" ref="E39:M39" si="0">E38-E21</f>
        <v>0</v>
      </c>
      <c r="F39" s="9">
        <f t="shared" si="0"/>
        <v>0</v>
      </c>
      <c r="G39" s="9">
        <f t="shared" si="0"/>
        <v>0</v>
      </c>
      <c r="H39" s="9"/>
      <c r="I39" s="9"/>
      <c r="J39" s="9">
        <f>SUM(J15:J38)</f>
        <v>0</v>
      </c>
      <c r="K39" s="9">
        <f t="shared" si="0"/>
        <v>0</v>
      </c>
      <c r="L39" s="9">
        <f t="shared" si="0"/>
        <v>0</v>
      </c>
      <c r="M39" s="9">
        <f t="shared" si="0"/>
        <v>0</v>
      </c>
    </row>
    <row r="40" spans="1:13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</row>
    <row r="41" spans="1:13" ht="15.75">
      <c r="A41" s="23"/>
      <c r="B41" s="5" t="s">
        <v>40</v>
      </c>
      <c r="C41" s="23"/>
      <c r="D41" s="23"/>
      <c r="E41" s="23"/>
      <c r="F41" s="23"/>
      <c r="G41" s="23"/>
      <c r="H41" s="23"/>
      <c r="I41" s="23" t="s">
        <v>79</v>
      </c>
      <c r="J41" s="23"/>
      <c r="K41" s="23"/>
      <c r="L41" s="23"/>
      <c r="M41" s="23"/>
    </row>
    <row r="42" spans="1:13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</row>
  </sheetData>
  <mergeCells count="11">
    <mergeCell ref="K11:M11"/>
    <mergeCell ref="A9:A12"/>
    <mergeCell ref="B9:G9"/>
    <mergeCell ref="H9:M9"/>
    <mergeCell ref="B10:D10"/>
    <mergeCell ref="E10:G10"/>
    <mergeCell ref="H10:J10"/>
    <mergeCell ref="K10:M10"/>
    <mergeCell ref="B11:D11"/>
    <mergeCell ref="E11:G11"/>
    <mergeCell ref="H11:J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zoomScale="90" zoomScaleNormal="90" workbookViewId="0">
      <selection sqref="A1:M42"/>
    </sheetView>
  </sheetViews>
  <sheetFormatPr defaultRowHeight="15"/>
  <cols>
    <col min="1" max="1" width="6.42578125" customWidth="1"/>
    <col min="2" max="2" width="11.85546875" customWidth="1"/>
    <col min="4" max="4" width="15.28515625" customWidth="1"/>
    <col min="5" max="5" width="10.85546875" customWidth="1"/>
    <col min="7" max="7" width="15.42578125" customWidth="1"/>
    <col min="8" max="8" width="11.140625" customWidth="1"/>
    <col min="9" max="9" width="8.85546875" customWidth="1"/>
    <col min="10" max="10" width="14.5703125" customWidth="1"/>
    <col min="11" max="11" width="11" customWidth="1"/>
    <col min="13" max="13" width="16.140625" customWidth="1"/>
  </cols>
  <sheetData>
    <row r="1" spans="1:14" ht="15.75">
      <c r="A1" s="1" t="s">
        <v>37</v>
      </c>
      <c r="H1" s="13" t="s">
        <v>24</v>
      </c>
    </row>
    <row r="2" spans="1:14" ht="11.25" customHeight="1">
      <c r="A2" s="2" t="s">
        <v>0</v>
      </c>
      <c r="J2" s="2" t="s">
        <v>12</v>
      </c>
    </row>
    <row r="3" spans="1:14" ht="15.75">
      <c r="A3" s="1" t="s">
        <v>41</v>
      </c>
    </row>
    <row r="4" spans="1:14" ht="15.75">
      <c r="G4" s="3" t="s">
        <v>25</v>
      </c>
    </row>
    <row r="5" spans="1:14" ht="7.5" customHeight="1"/>
    <row r="6" spans="1:14" ht="15.75">
      <c r="G6" s="4" t="s">
        <v>2</v>
      </c>
    </row>
    <row r="7" spans="1:14" ht="15.75">
      <c r="G7" s="4" t="s">
        <v>78</v>
      </c>
    </row>
    <row r="8" spans="1:14" ht="10.5" customHeight="1">
      <c r="I8" s="4"/>
    </row>
    <row r="9" spans="1:14" ht="15.75" customHeight="1">
      <c r="A9" s="150" t="s">
        <v>5</v>
      </c>
      <c r="B9" s="153" t="s">
        <v>3</v>
      </c>
      <c r="C9" s="154"/>
      <c r="D9" s="154"/>
      <c r="E9" s="154"/>
      <c r="F9" s="154"/>
      <c r="G9" s="155"/>
      <c r="H9" s="153" t="s">
        <v>8</v>
      </c>
      <c r="I9" s="154"/>
      <c r="J9" s="154"/>
      <c r="K9" s="154"/>
      <c r="L9" s="154"/>
      <c r="M9" s="155"/>
      <c r="N9" s="36"/>
    </row>
    <row r="10" spans="1:14" ht="31.5" customHeight="1">
      <c r="A10" s="151"/>
      <c r="B10" s="156" t="s">
        <v>23</v>
      </c>
      <c r="C10" s="157"/>
      <c r="D10" s="158"/>
      <c r="E10" s="156"/>
      <c r="F10" s="157"/>
      <c r="G10" s="158"/>
      <c r="H10" s="156" t="s">
        <v>23</v>
      </c>
      <c r="I10" s="157"/>
      <c r="J10" s="158"/>
      <c r="K10" s="147"/>
      <c r="L10" s="148"/>
      <c r="M10" s="149"/>
      <c r="N10" s="36"/>
    </row>
    <row r="11" spans="1:14" ht="15.75" customHeight="1">
      <c r="A11" s="151"/>
      <c r="B11" s="147" t="s">
        <v>93</v>
      </c>
      <c r="C11" s="148"/>
      <c r="D11" s="149"/>
      <c r="E11" s="147"/>
      <c r="F11" s="148"/>
      <c r="G11" s="149"/>
      <c r="H11" s="147" t="s">
        <v>93</v>
      </c>
      <c r="I11" s="148"/>
      <c r="J11" s="149"/>
      <c r="K11" s="147"/>
      <c r="L11" s="148"/>
      <c r="M11" s="149"/>
      <c r="N11" s="36"/>
    </row>
    <row r="12" spans="1:14" ht="45">
      <c r="A12" s="152"/>
      <c r="B12" s="30" t="s">
        <v>7</v>
      </c>
      <c r="C12" s="34" t="s">
        <v>6</v>
      </c>
      <c r="D12" s="30" t="s">
        <v>10</v>
      </c>
      <c r="E12" s="30" t="s">
        <v>7</v>
      </c>
      <c r="F12" s="34" t="s">
        <v>6</v>
      </c>
      <c r="G12" s="30" t="s">
        <v>10</v>
      </c>
      <c r="H12" s="30" t="s">
        <v>7</v>
      </c>
      <c r="I12" s="34" t="s">
        <v>6</v>
      </c>
      <c r="J12" s="30" t="s">
        <v>10</v>
      </c>
      <c r="K12" s="30" t="s">
        <v>7</v>
      </c>
      <c r="L12" s="34" t="s">
        <v>6</v>
      </c>
      <c r="M12" s="30" t="s">
        <v>10</v>
      </c>
      <c r="N12" s="36"/>
    </row>
    <row r="13" spans="1:14">
      <c r="A13" s="30">
        <v>1</v>
      </c>
      <c r="B13" s="28">
        <v>2</v>
      </c>
      <c r="C13" s="30">
        <v>3</v>
      </c>
      <c r="D13" s="28">
        <v>4</v>
      </c>
      <c r="E13" s="30">
        <v>5</v>
      </c>
      <c r="F13" s="28">
        <v>6</v>
      </c>
      <c r="G13" s="30">
        <v>7</v>
      </c>
      <c r="H13" s="28">
        <v>8</v>
      </c>
      <c r="I13" s="30">
        <v>9</v>
      </c>
      <c r="J13" s="28">
        <v>10</v>
      </c>
      <c r="K13" s="30">
        <v>11</v>
      </c>
      <c r="L13" s="28">
        <v>12</v>
      </c>
      <c r="M13" s="30">
        <v>13</v>
      </c>
      <c r="N13" s="36"/>
    </row>
    <row r="14" spans="1:14">
      <c r="A14" s="30">
        <v>0</v>
      </c>
      <c r="B14" s="111">
        <v>9841.2430000000004</v>
      </c>
      <c r="C14" s="29"/>
      <c r="D14" s="30"/>
      <c r="E14" s="9"/>
      <c r="F14" s="9"/>
      <c r="G14" s="9"/>
      <c r="H14" s="9"/>
      <c r="I14" s="9"/>
      <c r="J14" s="9"/>
      <c r="K14" s="9"/>
      <c r="L14" s="9"/>
      <c r="M14" s="9"/>
      <c r="N14" s="36"/>
    </row>
    <row r="15" spans="1:14">
      <c r="A15" s="28">
        <v>1</v>
      </c>
      <c r="B15" s="29">
        <v>9846.4850000000006</v>
      </c>
      <c r="C15" s="29">
        <v>5.242</v>
      </c>
      <c r="D15" s="29">
        <v>5.242</v>
      </c>
      <c r="E15" s="9"/>
      <c r="F15" s="9"/>
      <c r="G15" s="9"/>
      <c r="H15" s="9"/>
      <c r="I15" s="9"/>
      <c r="J15" s="28"/>
      <c r="K15" s="9"/>
      <c r="L15" s="9"/>
      <c r="M15" s="9"/>
      <c r="N15" s="36"/>
    </row>
    <row r="16" spans="1:14">
      <c r="A16" s="30">
        <v>2</v>
      </c>
      <c r="B16" s="29">
        <v>9851.0120000000006</v>
      </c>
      <c r="C16" s="29">
        <v>4.5270000000000001</v>
      </c>
      <c r="D16" s="29">
        <v>4.5270000000000001</v>
      </c>
      <c r="E16" s="9"/>
      <c r="F16" s="9"/>
      <c r="G16" s="9"/>
      <c r="H16" s="9"/>
      <c r="I16" s="9"/>
      <c r="J16" s="28"/>
      <c r="K16" s="9"/>
      <c r="L16" s="9"/>
      <c r="M16" s="9"/>
      <c r="N16" s="36"/>
    </row>
    <row r="17" spans="1:14">
      <c r="A17" s="28">
        <v>3</v>
      </c>
      <c r="B17" s="29">
        <v>9855.4869999999992</v>
      </c>
      <c r="C17" s="29">
        <v>4.4749999999999996</v>
      </c>
      <c r="D17" s="29">
        <v>4.4749999999999996</v>
      </c>
      <c r="E17" s="9"/>
      <c r="F17" s="9"/>
      <c r="G17" s="9"/>
      <c r="H17" s="9"/>
      <c r="I17" s="113"/>
      <c r="J17" s="114"/>
      <c r="K17" s="9"/>
      <c r="L17" s="9"/>
      <c r="M17" s="9"/>
      <c r="N17" s="36"/>
    </row>
    <row r="18" spans="1:14">
      <c r="A18" s="30">
        <v>4</v>
      </c>
      <c r="B18" s="29">
        <v>9858.9609999999993</v>
      </c>
      <c r="C18" s="29">
        <v>3.4740000000000002</v>
      </c>
      <c r="D18" s="29">
        <v>3.4740000000000002</v>
      </c>
      <c r="E18" s="9"/>
      <c r="F18" s="9"/>
      <c r="G18" s="9"/>
      <c r="H18" s="9"/>
      <c r="I18" s="9"/>
      <c r="J18" s="28"/>
      <c r="K18" s="9"/>
      <c r="L18" s="9"/>
      <c r="M18" s="9"/>
      <c r="N18" s="36"/>
    </row>
    <row r="19" spans="1:14">
      <c r="A19" s="28">
        <v>5</v>
      </c>
      <c r="B19" s="29">
        <v>9861.92</v>
      </c>
      <c r="C19" s="29">
        <v>2.9590000000000001</v>
      </c>
      <c r="D19" s="29">
        <v>2.9590000000000001</v>
      </c>
      <c r="E19" s="9"/>
      <c r="F19" s="9"/>
      <c r="G19" s="9"/>
      <c r="H19" s="9"/>
      <c r="I19" s="9"/>
      <c r="J19" s="28"/>
      <c r="K19" s="9"/>
      <c r="L19" s="9"/>
      <c r="M19" s="9"/>
      <c r="N19" s="36"/>
    </row>
    <row r="20" spans="1:14" ht="15.75" customHeight="1">
      <c r="A20" s="30">
        <v>6</v>
      </c>
      <c r="B20" s="29">
        <v>9864.7960000000003</v>
      </c>
      <c r="C20" s="29">
        <v>2.8759999999999999</v>
      </c>
      <c r="D20" s="29">
        <v>2.8759999999999999</v>
      </c>
      <c r="E20" s="9"/>
      <c r="F20" s="9"/>
      <c r="G20" s="9"/>
      <c r="H20" s="9"/>
      <c r="I20" s="9"/>
      <c r="J20" s="28"/>
      <c r="K20" s="9"/>
      <c r="L20" s="9"/>
      <c r="M20" s="9"/>
      <c r="N20" s="36"/>
    </row>
    <row r="21" spans="1:14">
      <c r="A21" s="28">
        <v>7</v>
      </c>
      <c r="B21" s="29">
        <v>9867.4719999999998</v>
      </c>
      <c r="C21" s="29">
        <v>2.6760000000000002</v>
      </c>
      <c r="D21" s="29">
        <v>2.6760000000000002</v>
      </c>
      <c r="E21" s="9"/>
      <c r="F21" s="9"/>
      <c r="G21" s="9"/>
      <c r="H21" s="9"/>
      <c r="I21" s="9"/>
      <c r="J21" s="28"/>
      <c r="K21" s="9"/>
      <c r="L21" s="9"/>
      <c r="M21" s="9"/>
      <c r="N21" s="36"/>
    </row>
    <row r="22" spans="1:14">
      <c r="A22" s="30">
        <v>8</v>
      </c>
      <c r="B22" s="29">
        <v>9869.7690000000002</v>
      </c>
      <c r="C22" s="29">
        <v>2.2970000000000002</v>
      </c>
      <c r="D22" s="29">
        <v>2.2970000000000002</v>
      </c>
      <c r="E22" s="9"/>
      <c r="F22" s="9"/>
      <c r="G22" s="9"/>
      <c r="H22" s="9"/>
      <c r="I22" s="9"/>
      <c r="J22" s="28"/>
      <c r="K22" s="9"/>
      <c r="L22" s="9"/>
      <c r="M22" s="9"/>
      <c r="N22" s="36"/>
    </row>
    <row r="23" spans="1:14">
      <c r="A23" s="28">
        <v>9</v>
      </c>
      <c r="B23" s="29">
        <v>9872.4110000000001</v>
      </c>
      <c r="C23" s="29">
        <v>2.6419999999999999</v>
      </c>
      <c r="D23" s="29">
        <v>2.6419999999999999</v>
      </c>
      <c r="E23" s="9"/>
      <c r="F23" s="9"/>
      <c r="G23" s="9"/>
      <c r="H23" s="9"/>
      <c r="I23" s="9"/>
      <c r="J23" s="28"/>
      <c r="K23" s="9"/>
      <c r="L23" s="9"/>
      <c r="M23" s="9"/>
      <c r="N23" s="36"/>
    </row>
    <row r="24" spans="1:14">
      <c r="A24" s="30">
        <v>10</v>
      </c>
      <c r="B24" s="29">
        <v>9874.9320000000007</v>
      </c>
      <c r="C24" s="29">
        <v>2.5209999999999999</v>
      </c>
      <c r="D24" s="29">
        <v>2.5209999999999999</v>
      </c>
      <c r="E24" s="9"/>
      <c r="F24" s="9"/>
      <c r="G24" s="9"/>
      <c r="H24" s="9"/>
      <c r="I24" s="9"/>
      <c r="J24" s="28"/>
      <c r="K24" s="9"/>
      <c r="L24" s="9"/>
      <c r="M24" s="9"/>
      <c r="N24" s="36"/>
    </row>
    <row r="25" spans="1:14">
      <c r="A25" s="28">
        <v>11</v>
      </c>
      <c r="B25" s="29">
        <v>9876.1589999999997</v>
      </c>
      <c r="C25" s="29">
        <v>1.2270000000000001</v>
      </c>
      <c r="D25" s="29">
        <v>1.2270000000000001</v>
      </c>
      <c r="E25" s="9"/>
      <c r="F25" s="9"/>
      <c r="G25" s="9"/>
      <c r="H25" s="9"/>
      <c r="I25" s="9"/>
      <c r="J25" s="28"/>
      <c r="K25" s="9"/>
      <c r="L25" s="9"/>
      <c r="M25" s="9"/>
      <c r="N25" s="36"/>
    </row>
    <row r="26" spans="1:14">
      <c r="A26" s="30">
        <v>12</v>
      </c>
      <c r="B26" s="29">
        <v>9877.1579999999994</v>
      </c>
      <c r="C26" s="29">
        <v>0.999</v>
      </c>
      <c r="D26" s="29">
        <v>0.999</v>
      </c>
      <c r="E26" s="9"/>
      <c r="F26" s="9"/>
      <c r="G26" s="9"/>
      <c r="H26" s="9"/>
      <c r="I26" s="9"/>
      <c r="J26" s="28"/>
      <c r="K26" s="9"/>
      <c r="L26" s="9"/>
      <c r="M26" s="9"/>
      <c r="N26" s="36"/>
    </row>
    <row r="27" spans="1:14">
      <c r="A27" s="28">
        <v>13</v>
      </c>
      <c r="B27" s="29">
        <v>9878.3209999999999</v>
      </c>
      <c r="C27" s="29">
        <v>1.163</v>
      </c>
      <c r="D27" s="29">
        <v>1.163</v>
      </c>
      <c r="E27" s="9"/>
      <c r="F27" s="9"/>
      <c r="G27" s="9"/>
      <c r="H27" s="9"/>
      <c r="I27" s="9"/>
      <c r="J27" s="28"/>
      <c r="K27" s="9"/>
      <c r="L27" s="9"/>
      <c r="M27" s="9"/>
      <c r="N27" s="36"/>
    </row>
    <row r="28" spans="1:14">
      <c r="A28" s="30">
        <v>14</v>
      </c>
      <c r="B28" s="29">
        <v>9880.0310000000009</v>
      </c>
      <c r="C28" s="112">
        <v>1.71</v>
      </c>
      <c r="D28" s="112">
        <v>1.71</v>
      </c>
      <c r="E28" s="9"/>
      <c r="F28" s="9"/>
      <c r="G28" s="9"/>
      <c r="H28" s="9"/>
      <c r="I28" s="9"/>
      <c r="J28" s="28"/>
      <c r="K28" s="9"/>
      <c r="L28" s="9"/>
      <c r="M28" s="9"/>
      <c r="N28" s="36"/>
    </row>
    <row r="29" spans="1:14">
      <c r="A29" s="28">
        <v>15</v>
      </c>
      <c r="B29" s="29">
        <v>9881.7450000000008</v>
      </c>
      <c r="C29" s="29">
        <v>1.714</v>
      </c>
      <c r="D29" s="29">
        <v>1.714</v>
      </c>
      <c r="E29" s="9"/>
      <c r="F29" s="9"/>
      <c r="G29" s="9"/>
      <c r="H29" s="9"/>
      <c r="I29" s="9"/>
      <c r="J29" s="28"/>
      <c r="K29" s="9"/>
      <c r="L29" s="9"/>
      <c r="M29" s="9"/>
      <c r="N29" s="36"/>
    </row>
    <row r="30" spans="1:14">
      <c r="A30" s="30">
        <v>16</v>
      </c>
      <c r="B30" s="29">
        <v>9883.402</v>
      </c>
      <c r="C30" s="29">
        <v>1.657</v>
      </c>
      <c r="D30" s="29">
        <v>1.657</v>
      </c>
      <c r="E30" s="9"/>
      <c r="F30" s="9"/>
      <c r="G30" s="9"/>
      <c r="H30" s="9"/>
      <c r="I30" s="9"/>
      <c r="J30" s="28"/>
      <c r="K30" s="9"/>
      <c r="L30" s="9"/>
      <c r="M30" s="9"/>
      <c r="N30" s="36"/>
    </row>
    <row r="31" spans="1:14">
      <c r="A31" s="28">
        <v>17</v>
      </c>
      <c r="B31" s="29">
        <v>9886.1149999999998</v>
      </c>
      <c r="C31" s="29">
        <v>2.7130000000000001</v>
      </c>
      <c r="D31" s="29">
        <v>2.7130000000000001</v>
      </c>
      <c r="E31" s="9"/>
      <c r="F31" s="9"/>
      <c r="G31" s="9"/>
      <c r="H31" s="9"/>
      <c r="I31" s="9"/>
      <c r="J31" s="28"/>
      <c r="K31" s="9"/>
      <c r="L31" s="9"/>
      <c r="M31" s="9"/>
      <c r="N31" s="36"/>
    </row>
    <row r="32" spans="1:14">
      <c r="A32" s="30">
        <v>18</v>
      </c>
      <c r="B32" s="29">
        <v>9888.7090000000007</v>
      </c>
      <c r="C32" s="29">
        <v>2.5939999999999999</v>
      </c>
      <c r="D32" s="29">
        <v>2.5939999999999999</v>
      </c>
      <c r="E32" s="9"/>
      <c r="F32" s="9"/>
      <c r="G32" s="9"/>
      <c r="H32" s="9"/>
      <c r="I32" s="9"/>
      <c r="J32" s="28"/>
      <c r="K32" s="9"/>
      <c r="L32" s="9"/>
      <c r="M32" s="9"/>
      <c r="N32" s="36"/>
    </row>
    <row r="33" spans="1:14">
      <c r="A33" s="28">
        <v>19</v>
      </c>
      <c r="B33" s="29">
        <v>9891.0139999999992</v>
      </c>
      <c r="C33" s="29">
        <v>2.3050000000000002</v>
      </c>
      <c r="D33" s="29">
        <v>2.3050000000000002</v>
      </c>
      <c r="E33" s="9"/>
      <c r="F33" s="9"/>
      <c r="G33" s="9"/>
      <c r="H33" s="9"/>
      <c r="I33" s="9"/>
      <c r="J33" s="28"/>
      <c r="K33" s="9"/>
      <c r="L33" s="9"/>
      <c r="M33" s="9"/>
      <c r="N33" s="36"/>
    </row>
    <row r="34" spans="1:14" ht="15.75" customHeight="1">
      <c r="A34" s="30">
        <v>20</v>
      </c>
      <c r="B34" s="29">
        <v>9893.4230000000007</v>
      </c>
      <c r="C34" s="29">
        <v>2.4089999999999998</v>
      </c>
      <c r="D34" s="29">
        <v>2.4089999999999998</v>
      </c>
      <c r="E34" s="9"/>
      <c r="F34" s="9"/>
      <c r="G34" s="9"/>
      <c r="H34" s="9"/>
      <c r="I34" s="9"/>
      <c r="J34" s="28"/>
      <c r="K34" s="9"/>
      <c r="L34" s="9"/>
      <c r="M34" s="9"/>
      <c r="N34" s="36"/>
    </row>
    <row r="35" spans="1:14">
      <c r="A35" s="28">
        <v>21</v>
      </c>
      <c r="B35" s="29">
        <v>9896.116</v>
      </c>
      <c r="C35" s="29">
        <v>2.6930000000000001</v>
      </c>
      <c r="D35" s="29">
        <v>2.6930000000000001</v>
      </c>
      <c r="E35" s="9"/>
      <c r="F35" s="9"/>
      <c r="G35" s="9"/>
      <c r="H35" s="9"/>
      <c r="I35" s="9"/>
      <c r="J35" s="28"/>
      <c r="K35" s="9"/>
      <c r="L35" s="9"/>
      <c r="M35" s="9"/>
      <c r="N35" s="36"/>
    </row>
    <row r="36" spans="1:14">
      <c r="A36" s="30">
        <v>22</v>
      </c>
      <c r="B36" s="29">
        <v>9898.7279999999992</v>
      </c>
      <c r="C36" s="29">
        <v>2.6190000000000002</v>
      </c>
      <c r="D36" s="29">
        <v>2.6190000000000002</v>
      </c>
      <c r="E36" s="9"/>
      <c r="F36" s="9"/>
      <c r="G36" s="9"/>
      <c r="H36" s="9"/>
      <c r="I36" s="9"/>
      <c r="J36" s="28"/>
      <c r="K36" s="9"/>
      <c r="L36" s="9"/>
      <c r="M36" s="9"/>
      <c r="N36" s="36"/>
    </row>
    <row r="37" spans="1:14">
      <c r="A37" s="28">
        <v>23</v>
      </c>
      <c r="B37" s="29">
        <v>9901.7630000000008</v>
      </c>
      <c r="C37" s="29">
        <v>3.036</v>
      </c>
      <c r="D37" s="29">
        <v>3.036</v>
      </c>
      <c r="E37" s="9"/>
      <c r="F37" s="9"/>
      <c r="G37" s="9"/>
      <c r="H37" s="9"/>
      <c r="I37" s="9"/>
      <c r="J37" s="28"/>
      <c r="K37" s="9"/>
      <c r="L37" s="9"/>
      <c r="M37" s="9"/>
      <c r="N37" s="36"/>
    </row>
    <row r="38" spans="1:14" ht="15.75" thickBot="1">
      <c r="A38" s="30">
        <v>24</v>
      </c>
      <c r="B38" s="29">
        <v>9905.7875000000004</v>
      </c>
      <c r="C38" s="29">
        <v>4.024</v>
      </c>
      <c r="D38" s="29">
        <v>4.024</v>
      </c>
      <c r="E38" s="9"/>
      <c r="F38" s="9"/>
      <c r="G38" s="9"/>
      <c r="H38" s="9"/>
      <c r="I38" s="9"/>
      <c r="J38" s="28"/>
      <c r="K38" s="9"/>
      <c r="L38" s="9"/>
      <c r="M38" s="9"/>
      <c r="N38" s="36"/>
    </row>
    <row r="39" spans="1:14" ht="15.75" thickBot="1">
      <c r="A39" s="31" t="s">
        <v>9</v>
      </c>
      <c r="B39" s="32"/>
      <c r="C39" s="32"/>
      <c r="D39" s="33">
        <f>SUM(D15:D38)</f>
        <v>64.551999999999992</v>
      </c>
      <c r="E39" s="35">
        <f t="shared" ref="E39:M39" si="0">E38-E21</f>
        <v>0</v>
      </c>
      <c r="F39" s="9">
        <f t="shared" si="0"/>
        <v>0</v>
      </c>
      <c r="G39" s="9">
        <f t="shared" si="0"/>
        <v>0</v>
      </c>
      <c r="H39" s="9"/>
      <c r="I39" s="9"/>
      <c r="J39" s="9">
        <f>SUM(J15:J38)</f>
        <v>0</v>
      </c>
      <c r="K39" s="9">
        <f t="shared" si="0"/>
        <v>0</v>
      </c>
      <c r="L39" s="9">
        <f t="shared" si="0"/>
        <v>0</v>
      </c>
      <c r="M39" s="9">
        <f t="shared" si="0"/>
        <v>0</v>
      </c>
      <c r="N39" s="36"/>
    </row>
    <row r="41" spans="1:14" ht="54.75" customHeight="1">
      <c r="B41" s="5" t="s">
        <v>40</v>
      </c>
      <c r="I41" s="23" t="s">
        <v>79</v>
      </c>
    </row>
  </sheetData>
  <mergeCells count="11">
    <mergeCell ref="E11:G11"/>
    <mergeCell ref="H11:J11"/>
    <mergeCell ref="K11:M11"/>
    <mergeCell ref="A9:A12"/>
    <mergeCell ref="B9:G9"/>
    <mergeCell ref="H9:M9"/>
    <mergeCell ref="B10:D10"/>
    <mergeCell ref="E10:G10"/>
    <mergeCell ref="H10:J10"/>
    <mergeCell ref="K10:M10"/>
    <mergeCell ref="B11:D11"/>
  </mergeCells>
  <pageMargins left="0.70866141732283472" right="0.19" top="0.39" bottom="0.37" header="0.31496062992125984" footer="0.31496062992125984"/>
  <pageSetup paperSize="9" scale="8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topLeftCell="A16" workbookViewId="0">
      <selection activeCell="I42" sqref="I42"/>
    </sheetView>
  </sheetViews>
  <sheetFormatPr defaultColWidth="13.42578125" defaultRowHeight="15"/>
  <cols>
    <col min="1" max="1" width="7.42578125" style="38" customWidth="1"/>
    <col min="2" max="2" width="14.5703125" style="38" customWidth="1"/>
    <col min="3" max="3" width="14.7109375" style="38" customWidth="1"/>
    <col min="4" max="4" width="14.42578125" style="38" customWidth="1"/>
    <col min="5" max="6" width="14.28515625" style="38" customWidth="1"/>
    <col min="7" max="7" width="18.28515625" style="38" customWidth="1"/>
    <col min="8" max="16384" width="13.42578125" style="38"/>
  </cols>
  <sheetData>
    <row r="1" spans="1:7">
      <c r="E1" s="13" t="s">
        <v>31</v>
      </c>
    </row>
    <row r="2" spans="1:7" ht="13.5" customHeight="1">
      <c r="F2" s="23" t="s">
        <v>32</v>
      </c>
    </row>
    <row r="3" spans="1:7">
      <c r="D3" s="45" t="s">
        <v>26</v>
      </c>
    </row>
    <row r="4" spans="1:7">
      <c r="D4" s="45" t="s">
        <v>84</v>
      </c>
    </row>
    <row r="5" spans="1:7">
      <c r="D5" s="46" t="s">
        <v>27</v>
      </c>
    </row>
    <row r="6" spans="1:7">
      <c r="D6" s="45" t="s">
        <v>33</v>
      </c>
    </row>
    <row r="7" spans="1:7" ht="15.75" customHeight="1">
      <c r="A7" s="159" t="s">
        <v>5</v>
      </c>
      <c r="B7" s="162"/>
      <c r="C7" s="163"/>
      <c r="D7" s="163"/>
      <c r="E7" s="163"/>
      <c r="F7" s="163"/>
      <c r="G7" s="164"/>
    </row>
    <row r="8" spans="1:7" ht="31.5" customHeight="1">
      <c r="A8" s="160"/>
      <c r="B8" s="165" t="s">
        <v>3</v>
      </c>
      <c r="C8" s="166"/>
      <c r="D8" s="167"/>
      <c r="E8" s="165" t="s">
        <v>8</v>
      </c>
      <c r="F8" s="166"/>
      <c r="G8" s="167"/>
    </row>
    <row r="9" spans="1:7" ht="15.75" customHeight="1">
      <c r="A9" s="160"/>
      <c r="B9" s="168"/>
      <c r="C9" s="169"/>
      <c r="D9" s="170"/>
      <c r="E9" s="168"/>
      <c r="F9" s="169"/>
      <c r="G9" s="170"/>
    </row>
    <row r="10" spans="1:7" ht="105">
      <c r="A10" s="161"/>
      <c r="B10" s="44" t="s">
        <v>28</v>
      </c>
      <c r="C10" s="44" t="s">
        <v>29</v>
      </c>
      <c r="D10" s="109" t="s">
        <v>82</v>
      </c>
      <c r="E10" s="44" t="s">
        <v>28</v>
      </c>
      <c r="F10" s="44" t="s">
        <v>29</v>
      </c>
      <c r="G10" s="109" t="s">
        <v>83</v>
      </c>
    </row>
    <row r="11" spans="1:7">
      <c r="A11" s="91">
        <v>1</v>
      </c>
      <c r="B11" s="91">
        <v>2</v>
      </c>
      <c r="C11" s="91">
        <v>3</v>
      </c>
      <c r="D11" s="91">
        <v>4</v>
      </c>
      <c r="E11" s="91">
        <v>5</v>
      </c>
      <c r="F11" s="91">
        <v>6</v>
      </c>
      <c r="G11" s="91">
        <v>7</v>
      </c>
    </row>
    <row r="12" spans="1:7">
      <c r="A12" s="93">
        <v>1</v>
      </c>
      <c r="B12" s="101">
        <v>248</v>
      </c>
      <c r="C12" s="101">
        <v>26</v>
      </c>
      <c r="D12" s="101">
        <f>B12-C12</f>
        <v>222</v>
      </c>
      <c r="E12" s="101">
        <v>134</v>
      </c>
      <c r="F12" s="101">
        <v>22</v>
      </c>
      <c r="G12" s="101">
        <f>E12-F12</f>
        <v>112</v>
      </c>
    </row>
    <row r="13" spans="1:7">
      <c r="A13" s="93">
        <v>2</v>
      </c>
      <c r="B13" s="101">
        <v>174</v>
      </c>
      <c r="C13" s="101">
        <v>22</v>
      </c>
      <c r="D13" s="101">
        <f t="shared" ref="D13:D35" si="0">B13-C13</f>
        <v>152</v>
      </c>
      <c r="E13" s="101">
        <v>148</v>
      </c>
      <c r="F13" s="101">
        <v>20</v>
      </c>
      <c r="G13" s="101">
        <f t="shared" ref="G13:G35" si="1">E13-F13</f>
        <v>128</v>
      </c>
    </row>
    <row r="14" spans="1:7">
      <c r="A14" s="93">
        <v>3</v>
      </c>
      <c r="B14" s="101">
        <v>192</v>
      </c>
      <c r="C14" s="101">
        <f>'[1]таблица №2 конд'!D17+'[1]таблица №2 (зип)'!D17</f>
        <v>22</v>
      </c>
      <c r="D14" s="101">
        <f t="shared" si="0"/>
        <v>170</v>
      </c>
      <c r="E14" s="101">
        <v>186</v>
      </c>
      <c r="F14" s="101">
        <f>'[1]таблица №2 конд'!J17+'[1]таблица №2 (зип)'!J17</f>
        <v>20</v>
      </c>
      <c r="G14" s="101">
        <f t="shared" si="1"/>
        <v>166</v>
      </c>
    </row>
    <row r="15" spans="1:7">
      <c r="A15" s="93">
        <v>4</v>
      </c>
      <c r="B15" s="101">
        <v>208</v>
      </c>
      <c r="C15" s="101">
        <v>24</v>
      </c>
      <c r="D15" s="101">
        <f t="shared" si="0"/>
        <v>184</v>
      </c>
      <c r="E15" s="101">
        <v>206</v>
      </c>
      <c r="F15" s="101">
        <f>'[1]таблица №2 конд'!J18+'[1]таблица №2 (зип)'!J18</f>
        <v>20</v>
      </c>
      <c r="G15" s="101">
        <f t="shared" si="1"/>
        <v>186</v>
      </c>
    </row>
    <row r="16" spans="1:7">
      <c r="A16" s="93">
        <v>5</v>
      </c>
      <c r="B16" s="101">
        <v>188</v>
      </c>
      <c r="C16" s="101">
        <v>20</v>
      </c>
      <c r="D16" s="101">
        <f t="shared" si="0"/>
        <v>168</v>
      </c>
      <c r="E16" s="101">
        <v>194</v>
      </c>
      <c r="F16" s="101">
        <f>'[1]таблица №2 конд'!J19+'[1]таблица №2 (зип)'!J19</f>
        <v>20</v>
      </c>
      <c r="G16" s="101">
        <f t="shared" si="1"/>
        <v>174</v>
      </c>
    </row>
    <row r="17" spans="1:7">
      <c r="A17" s="93">
        <v>6</v>
      </c>
      <c r="B17" s="101">
        <v>210</v>
      </c>
      <c r="C17" s="101">
        <f>'[1]таблица №2 конд'!D20+'[1]таблица №2 (зип)'!D20</f>
        <v>20</v>
      </c>
      <c r="D17" s="101">
        <f t="shared" si="0"/>
        <v>190</v>
      </c>
      <c r="E17" s="101">
        <v>204</v>
      </c>
      <c r="F17" s="101">
        <v>16</v>
      </c>
      <c r="G17" s="101">
        <f t="shared" si="1"/>
        <v>188</v>
      </c>
    </row>
    <row r="18" spans="1:7">
      <c r="A18" s="93">
        <v>7</v>
      </c>
      <c r="B18" s="101">
        <f>'[1]таблица №1'!D20+'[1]таблица №1'!G20+'[1]таблица №2 конд'!D21</f>
        <v>210</v>
      </c>
      <c r="C18" s="101">
        <v>28</v>
      </c>
      <c r="D18" s="101">
        <f t="shared" si="0"/>
        <v>182</v>
      </c>
      <c r="E18" s="101">
        <v>220</v>
      </c>
      <c r="F18" s="101">
        <v>26</v>
      </c>
      <c r="G18" s="101">
        <f t="shared" si="1"/>
        <v>194</v>
      </c>
    </row>
    <row r="19" spans="1:7">
      <c r="A19" s="93">
        <v>8</v>
      </c>
      <c r="B19" s="101">
        <v>266</v>
      </c>
      <c r="C19" s="101">
        <v>70</v>
      </c>
      <c r="D19" s="101">
        <f t="shared" si="0"/>
        <v>196</v>
      </c>
      <c r="E19" s="101">
        <v>226</v>
      </c>
      <c r="F19" s="101">
        <v>46</v>
      </c>
      <c r="G19" s="101">
        <f t="shared" si="1"/>
        <v>180</v>
      </c>
    </row>
    <row r="20" spans="1:7">
      <c r="A20" s="93">
        <v>9</v>
      </c>
      <c r="B20" s="101">
        <v>282</v>
      </c>
      <c r="C20" s="101">
        <v>84</v>
      </c>
      <c r="D20" s="101">
        <f t="shared" si="0"/>
        <v>198</v>
      </c>
      <c r="E20" s="101">
        <v>208</v>
      </c>
      <c r="F20" s="101">
        <v>54</v>
      </c>
      <c r="G20" s="101">
        <f t="shared" si="1"/>
        <v>154</v>
      </c>
    </row>
    <row r="21" spans="1:7">
      <c r="A21" s="93">
        <v>10</v>
      </c>
      <c r="B21" s="101">
        <v>270</v>
      </c>
      <c r="C21" s="101">
        <v>90</v>
      </c>
      <c r="D21" s="101">
        <f t="shared" si="0"/>
        <v>180</v>
      </c>
      <c r="E21" s="101">
        <v>196</v>
      </c>
      <c r="F21" s="101">
        <v>56</v>
      </c>
      <c r="G21" s="101">
        <f t="shared" si="1"/>
        <v>140</v>
      </c>
    </row>
    <row r="22" spans="1:7">
      <c r="A22" s="93">
        <v>11</v>
      </c>
      <c r="B22" s="101">
        <v>296</v>
      </c>
      <c r="C22" s="101">
        <v>100</v>
      </c>
      <c r="D22" s="101">
        <f t="shared" si="0"/>
        <v>196</v>
      </c>
      <c r="E22" s="101">
        <v>234</v>
      </c>
      <c r="F22" s="101">
        <v>68</v>
      </c>
      <c r="G22" s="101">
        <f t="shared" si="1"/>
        <v>166</v>
      </c>
    </row>
    <row r="23" spans="1:7">
      <c r="A23" s="93">
        <v>12</v>
      </c>
      <c r="B23" s="101">
        <v>272</v>
      </c>
      <c r="C23" s="101">
        <f>'[1]таблица №2 конд'!D26+'[1]таблица №2 (зип)'!D26</f>
        <v>100</v>
      </c>
      <c r="D23" s="101">
        <f t="shared" si="0"/>
        <v>172</v>
      </c>
      <c r="E23" s="101">
        <v>194</v>
      </c>
      <c r="F23" s="101">
        <v>62</v>
      </c>
      <c r="G23" s="101">
        <f t="shared" si="1"/>
        <v>132</v>
      </c>
    </row>
    <row r="24" spans="1:7">
      <c r="A24" s="93">
        <v>13</v>
      </c>
      <c r="B24" s="101">
        <v>268</v>
      </c>
      <c r="C24" s="101">
        <v>94</v>
      </c>
      <c r="D24" s="101">
        <f t="shared" si="0"/>
        <v>174</v>
      </c>
      <c r="E24" s="101">
        <v>196</v>
      </c>
      <c r="F24" s="101">
        <v>56</v>
      </c>
      <c r="G24" s="101">
        <f t="shared" si="1"/>
        <v>140</v>
      </c>
    </row>
    <row r="25" spans="1:7">
      <c r="A25" s="93">
        <v>14</v>
      </c>
      <c r="B25" s="101">
        <v>304</v>
      </c>
      <c r="C25" s="101">
        <v>104</v>
      </c>
      <c r="D25" s="101">
        <f t="shared" si="0"/>
        <v>200</v>
      </c>
      <c r="E25" s="101">
        <v>212</v>
      </c>
      <c r="F25" s="101">
        <v>54</v>
      </c>
      <c r="G25" s="101">
        <f t="shared" si="1"/>
        <v>158</v>
      </c>
    </row>
    <row r="26" spans="1:7">
      <c r="A26" s="93">
        <v>15</v>
      </c>
      <c r="B26" s="101">
        <v>274</v>
      </c>
      <c r="C26" s="101">
        <f>'[1]таблица №2 конд'!D29+'[1]таблица №2 (зип)'!D29</f>
        <v>104</v>
      </c>
      <c r="D26" s="101">
        <f t="shared" si="0"/>
        <v>170</v>
      </c>
      <c r="E26" s="101">
        <v>184</v>
      </c>
      <c r="F26" s="101">
        <f>'[1]таблица №2 конд'!J29+'[1]таблица №2 (зип)'!J29</f>
        <v>54</v>
      </c>
      <c r="G26" s="101">
        <f t="shared" si="1"/>
        <v>130</v>
      </c>
    </row>
    <row r="27" spans="1:7">
      <c r="A27" s="93">
        <v>16</v>
      </c>
      <c r="B27" s="101">
        <v>298</v>
      </c>
      <c r="C27" s="101">
        <v>100</v>
      </c>
      <c r="D27" s="101">
        <f t="shared" si="0"/>
        <v>198</v>
      </c>
      <c r="E27" s="101">
        <v>226</v>
      </c>
      <c r="F27" s="101">
        <v>52</v>
      </c>
      <c r="G27" s="101">
        <f t="shared" si="1"/>
        <v>174</v>
      </c>
    </row>
    <row r="28" spans="1:7">
      <c r="A28" s="93">
        <v>17</v>
      </c>
      <c r="B28" s="101">
        <v>282</v>
      </c>
      <c r="C28" s="101">
        <v>96</v>
      </c>
      <c r="D28" s="101">
        <f t="shared" si="0"/>
        <v>186</v>
      </c>
      <c r="E28" s="101">
        <v>212</v>
      </c>
      <c r="F28" s="101">
        <v>54</v>
      </c>
      <c r="G28" s="101">
        <f t="shared" si="1"/>
        <v>158</v>
      </c>
    </row>
    <row r="29" spans="1:7">
      <c r="A29" s="93">
        <v>18</v>
      </c>
      <c r="B29" s="101">
        <v>230</v>
      </c>
      <c r="C29" s="101">
        <v>80</v>
      </c>
      <c r="D29" s="101">
        <f t="shared" si="0"/>
        <v>150</v>
      </c>
      <c r="E29" s="101">
        <v>166</v>
      </c>
      <c r="F29" s="101">
        <v>38</v>
      </c>
      <c r="G29" s="101">
        <f t="shared" si="1"/>
        <v>128</v>
      </c>
    </row>
    <row r="30" spans="1:7">
      <c r="A30" s="93">
        <v>19</v>
      </c>
      <c r="B30" s="101">
        <v>218</v>
      </c>
      <c r="C30" s="101">
        <v>66</v>
      </c>
      <c r="D30" s="101">
        <f t="shared" si="0"/>
        <v>152</v>
      </c>
      <c r="E30" s="101">
        <v>160</v>
      </c>
      <c r="F30" s="101">
        <v>30</v>
      </c>
      <c r="G30" s="101">
        <f t="shared" si="1"/>
        <v>130</v>
      </c>
    </row>
    <row r="31" spans="1:7">
      <c r="A31" s="93">
        <v>20</v>
      </c>
      <c r="B31" s="101">
        <v>216</v>
      </c>
      <c r="C31" s="101">
        <v>62</v>
      </c>
      <c r="D31" s="101">
        <f t="shared" si="0"/>
        <v>154</v>
      </c>
      <c r="E31" s="101">
        <v>162</v>
      </c>
      <c r="F31" s="101">
        <v>26</v>
      </c>
      <c r="G31" s="101">
        <f t="shared" si="1"/>
        <v>136</v>
      </c>
    </row>
    <row r="32" spans="1:7">
      <c r="A32" s="93">
        <v>21</v>
      </c>
      <c r="B32" s="101">
        <f>'[1]таблица №1'!D34+'[1]таблица №1'!G34+'[1]таблица №2 конд'!D35</f>
        <v>216</v>
      </c>
      <c r="C32" s="101">
        <v>58</v>
      </c>
      <c r="D32" s="101">
        <f t="shared" si="0"/>
        <v>158</v>
      </c>
      <c r="E32" s="101">
        <v>164</v>
      </c>
      <c r="F32" s="101">
        <v>22</v>
      </c>
      <c r="G32" s="101">
        <f t="shared" si="1"/>
        <v>142</v>
      </c>
    </row>
    <row r="33" spans="1:7">
      <c r="A33" s="93">
        <v>22</v>
      </c>
      <c r="B33" s="101">
        <v>240</v>
      </c>
      <c r="C33" s="101">
        <v>38</v>
      </c>
      <c r="D33" s="101">
        <f t="shared" si="0"/>
        <v>202</v>
      </c>
      <c r="E33" s="101">
        <v>208</v>
      </c>
      <c r="F33" s="101">
        <v>16</v>
      </c>
      <c r="G33" s="101">
        <f t="shared" si="1"/>
        <v>192</v>
      </c>
    </row>
    <row r="34" spans="1:7">
      <c r="A34" s="93">
        <v>23</v>
      </c>
      <c r="B34" s="101">
        <v>208</v>
      </c>
      <c r="C34" s="101">
        <f>'[1]таблица №2 конд'!D37+'[1]таблица №2 (зип)'!D37</f>
        <v>38</v>
      </c>
      <c r="D34" s="101">
        <f t="shared" si="0"/>
        <v>170</v>
      </c>
      <c r="E34" s="101">
        <v>170</v>
      </c>
      <c r="F34" s="101">
        <v>14</v>
      </c>
      <c r="G34" s="101">
        <f t="shared" si="1"/>
        <v>156</v>
      </c>
    </row>
    <row r="35" spans="1:7">
      <c r="A35" s="93">
        <v>24</v>
      </c>
      <c r="B35" s="101">
        <v>184</v>
      </c>
      <c r="C35" s="101">
        <v>34</v>
      </c>
      <c r="D35" s="101">
        <f t="shared" si="0"/>
        <v>150</v>
      </c>
      <c r="E35" s="101">
        <v>138</v>
      </c>
      <c r="F35" s="101">
        <f>'[1]таблица №2 конд'!J38+'[1]таблица №2 (зип)'!J38</f>
        <v>14</v>
      </c>
      <c r="G35" s="101">
        <f t="shared" si="1"/>
        <v>124</v>
      </c>
    </row>
    <row r="36" spans="1:7">
      <c r="A36" s="93" t="s">
        <v>67</v>
      </c>
      <c r="B36" s="101">
        <f t="shared" ref="B36:G36" si="2">SUM(B12:B35)</f>
        <v>5754</v>
      </c>
      <c r="C36" s="101">
        <f t="shared" si="2"/>
        <v>1480</v>
      </c>
      <c r="D36" s="101">
        <f t="shared" si="2"/>
        <v>4274</v>
      </c>
      <c r="E36" s="101">
        <f t="shared" si="2"/>
        <v>4548</v>
      </c>
      <c r="F36" s="101">
        <f t="shared" si="2"/>
        <v>860</v>
      </c>
      <c r="G36" s="101">
        <f t="shared" si="2"/>
        <v>3688</v>
      </c>
    </row>
    <row r="37" spans="1:7" ht="18.75" customHeight="1">
      <c r="A37" s="171" t="s">
        <v>49</v>
      </c>
      <c r="B37" s="171"/>
      <c r="C37" s="171"/>
      <c r="D37" s="171"/>
      <c r="E37" s="171"/>
      <c r="F37" s="171"/>
      <c r="G37" s="171"/>
    </row>
    <row r="38" spans="1:7" ht="27" customHeight="1">
      <c r="A38" s="172"/>
      <c r="B38" s="172"/>
      <c r="C38" s="172"/>
      <c r="D38" s="172"/>
      <c r="E38" s="172"/>
      <c r="F38" s="172"/>
      <c r="G38" s="172"/>
    </row>
    <row r="39" spans="1:7" ht="61.5" customHeight="1">
      <c r="A39" s="23" t="s">
        <v>40</v>
      </c>
      <c r="E39" s="23" t="s">
        <v>85</v>
      </c>
    </row>
  </sheetData>
  <mergeCells count="5">
    <mergeCell ref="A7:A10"/>
    <mergeCell ref="B7:G7"/>
    <mergeCell ref="B8:D9"/>
    <mergeCell ref="E8:G9"/>
    <mergeCell ref="A37:G38"/>
  </mergeCells>
  <pageMargins left="0.31496062992125984" right="0.11811023622047245" top="0.35433070866141736" bottom="0.35433070866141736" header="0.11811023622047245" footer="0.11811023622047245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workbookViewId="0">
      <selection activeCell="J14" sqref="J14"/>
    </sheetView>
  </sheetViews>
  <sheetFormatPr defaultRowHeight="15"/>
  <cols>
    <col min="1" max="1" width="6.42578125" style="23" customWidth="1"/>
    <col min="2" max="2" width="11.85546875" style="23" customWidth="1"/>
    <col min="3" max="3" width="9.140625" style="23"/>
    <col min="4" max="4" width="13.28515625" style="23" customWidth="1"/>
    <col min="5" max="5" width="11.28515625" style="23" customWidth="1"/>
    <col min="6" max="6" width="9.140625" style="23"/>
    <col min="7" max="7" width="13.7109375" style="23" customWidth="1"/>
    <col min="8" max="8" width="11.28515625" style="23" customWidth="1"/>
    <col min="9" max="9" width="9.140625" style="23"/>
    <col min="10" max="10" width="12.85546875" style="23" customWidth="1"/>
    <col min="11" max="11" width="11" style="23" customWidth="1"/>
    <col min="12" max="12" width="9.140625" style="23"/>
    <col min="13" max="13" width="12.7109375" style="23" customWidth="1"/>
    <col min="14" max="14" width="0.140625" style="23" customWidth="1"/>
    <col min="15" max="16384" width="9.140625" style="23"/>
  </cols>
  <sheetData>
    <row r="1" spans="1:14" s="38" customFormat="1" ht="15.75">
      <c r="A1" s="1" t="s">
        <v>37</v>
      </c>
      <c r="B1" s="23"/>
      <c r="C1" s="23"/>
      <c r="H1" s="13"/>
      <c r="J1" s="13" t="s">
        <v>31</v>
      </c>
      <c r="K1" s="13"/>
    </row>
    <row r="2" spans="1:14" s="38" customFormat="1" ht="11.25" customHeight="1">
      <c r="A2" s="2" t="s">
        <v>0</v>
      </c>
      <c r="B2" s="23"/>
      <c r="C2" s="23"/>
      <c r="J2" s="36" t="s">
        <v>12</v>
      </c>
    </row>
    <row r="3" spans="1:14" s="38" customFormat="1" ht="15.75">
      <c r="A3" s="1" t="s">
        <v>48</v>
      </c>
      <c r="B3" s="23"/>
      <c r="C3" s="23"/>
    </row>
    <row r="4" spans="1:14" s="38" customFormat="1">
      <c r="G4" s="39" t="s">
        <v>25</v>
      </c>
      <c r="K4" s="40"/>
    </row>
    <row r="5" spans="1:14" s="38" customFormat="1" ht="7.5" customHeight="1"/>
    <row r="6" spans="1:14" s="38" customFormat="1">
      <c r="G6" s="41" t="s">
        <v>2</v>
      </c>
    </row>
    <row r="7" spans="1:14" s="38" customFormat="1">
      <c r="G7" s="41" t="s">
        <v>78</v>
      </c>
    </row>
    <row r="8" spans="1:14" s="38" customFormat="1" ht="10.5" customHeight="1">
      <c r="I8" s="41"/>
    </row>
    <row r="9" spans="1:14" s="38" customFormat="1" ht="15.75" customHeight="1">
      <c r="A9" s="173" t="s">
        <v>59</v>
      </c>
      <c r="B9" s="174" t="s">
        <v>3</v>
      </c>
      <c r="C9" s="174"/>
      <c r="D9" s="174"/>
      <c r="E9" s="174"/>
      <c r="F9" s="174"/>
      <c r="G9" s="174"/>
      <c r="H9" s="174" t="s">
        <v>8</v>
      </c>
      <c r="I9" s="174"/>
      <c r="J9" s="174"/>
      <c r="K9" s="174"/>
      <c r="L9" s="174"/>
      <c r="M9" s="174"/>
      <c r="N9" s="87"/>
    </row>
    <row r="10" spans="1:14" s="38" customFormat="1" ht="31.5" customHeight="1">
      <c r="A10" s="173"/>
      <c r="B10" s="175" t="s">
        <v>86</v>
      </c>
      <c r="C10" s="176"/>
      <c r="D10" s="177"/>
      <c r="E10" s="175" t="s">
        <v>87</v>
      </c>
      <c r="F10" s="176"/>
      <c r="G10" s="177"/>
      <c r="H10" s="175" t="s">
        <v>88</v>
      </c>
      <c r="I10" s="176"/>
      <c r="J10" s="177"/>
      <c r="K10" s="175" t="s">
        <v>89</v>
      </c>
      <c r="L10" s="176"/>
      <c r="M10" s="177"/>
      <c r="N10" s="87"/>
    </row>
    <row r="11" spans="1:14" s="38" customFormat="1" ht="15.75" customHeight="1">
      <c r="A11" s="173"/>
      <c r="B11" s="178" t="s">
        <v>80</v>
      </c>
      <c r="C11" s="179"/>
      <c r="D11" s="180"/>
      <c r="E11" s="178" t="s">
        <v>80</v>
      </c>
      <c r="F11" s="179"/>
      <c r="G11" s="180"/>
      <c r="H11" s="178" t="s">
        <v>80</v>
      </c>
      <c r="I11" s="179"/>
      <c r="J11" s="180"/>
      <c r="K11" s="178" t="s">
        <v>80</v>
      </c>
      <c r="L11" s="179"/>
      <c r="M11" s="180"/>
      <c r="N11" s="87"/>
    </row>
    <row r="12" spans="1:14" s="38" customFormat="1" ht="33.75">
      <c r="A12" s="173"/>
      <c r="B12" s="88" t="s">
        <v>64</v>
      </c>
      <c r="C12" s="89" t="s">
        <v>65</v>
      </c>
      <c r="D12" s="89" t="s">
        <v>66</v>
      </c>
      <c r="E12" s="88" t="s">
        <v>64</v>
      </c>
      <c r="F12" s="89" t="s">
        <v>65</v>
      </c>
      <c r="G12" s="89" t="s">
        <v>66</v>
      </c>
      <c r="H12" s="88" t="s">
        <v>64</v>
      </c>
      <c r="I12" s="89" t="s">
        <v>65</v>
      </c>
      <c r="J12" s="89" t="s">
        <v>66</v>
      </c>
      <c r="K12" s="88" t="s">
        <v>64</v>
      </c>
      <c r="L12" s="89" t="s">
        <v>65</v>
      </c>
      <c r="M12" s="89" t="s">
        <v>66</v>
      </c>
      <c r="N12" s="90"/>
    </row>
    <row r="13" spans="1:14" s="38" customFormat="1">
      <c r="A13" s="91">
        <v>1</v>
      </c>
      <c r="B13" s="91">
        <v>2</v>
      </c>
      <c r="C13" s="91">
        <v>3</v>
      </c>
      <c r="D13" s="91">
        <v>4</v>
      </c>
      <c r="E13" s="91">
        <v>5</v>
      </c>
      <c r="F13" s="91">
        <v>6</v>
      </c>
      <c r="G13" s="91">
        <v>7</v>
      </c>
      <c r="H13" s="91">
        <v>8</v>
      </c>
      <c r="I13" s="91">
        <v>9</v>
      </c>
      <c r="J13" s="91">
        <v>10</v>
      </c>
      <c r="K13" s="91">
        <v>11</v>
      </c>
      <c r="L13" s="91">
        <v>12</v>
      </c>
      <c r="M13" s="91">
        <v>13</v>
      </c>
      <c r="N13" s="92"/>
    </row>
    <row r="14" spans="1:14" s="36" customFormat="1">
      <c r="A14" s="93">
        <v>0</v>
      </c>
      <c r="B14" s="94">
        <v>8.19</v>
      </c>
      <c r="C14" s="93"/>
      <c r="D14" s="93"/>
      <c r="E14" s="94">
        <v>55</v>
      </c>
      <c r="F14" s="93"/>
      <c r="G14" s="93"/>
      <c r="H14" s="93">
        <v>5.3</v>
      </c>
      <c r="I14" s="93"/>
      <c r="J14" s="93"/>
      <c r="K14" s="93">
        <v>43.8</v>
      </c>
      <c r="L14" s="93"/>
      <c r="M14" s="95"/>
      <c r="N14" s="96"/>
    </row>
    <row r="15" spans="1:14" s="36" customFormat="1">
      <c r="A15" s="93">
        <v>1</v>
      </c>
      <c r="B15" s="94">
        <f>D15/200+B14</f>
        <v>8.2799999999999994</v>
      </c>
      <c r="C15" s="97">
        <f>B15-B14</f>
        <v>8.9999999999999858E-2</v>
      </c>
      <c r="D15" s="98">
        <v>18</v>
      </c>
      <c r="E15" s="94">
        <f>G15/200+E14</f>
        <v>56.07</v>
      </c>
      <c r="F15" s="94">
        <f>E15-E14</f>
        <v>1.0700000000000003</v>
      </c>
      <c r="G15" s="98">
        <v>214</v>
      </c>
      <c r="H15" s="94">
        <f t="shared" ref="H15:H38" si="0">J15/200+H14</f>
        <v>5.35</v>
      </c>
      <c r="I15" s="94">
        <f>H15-H14</f>
        <v>4.9999999999999822E-2</v>
      </c>
      <c r="J15" s="98">
        <v>10</v>
      </c>
      <c r="K15" s="93">
        <f t="shared" ref="K15:K38" si="1">M15/200+K14</f>
        <v>44.349999999999994</v>
      </c>
      <c r="L15" s="99">
        <f>K15-K14</f>
        <v>0.54999999999999716</v>
      </c>
      <c r="M15" s="181">
        <v>110</v>
      </c>
      <c r="N15" s="181"/>
    </row>
    <row r="16" spans="1:14" s="36" customFormat="1">
      <c r="A16" s="93">
        <v>2</v>
      </c>
      <c r="B16" s="94">
        <f t="shared" ref="B16:B38" si="2">D16/200+B15</f>
        <v>8.3699999999999992</v>
      </c>
      <c r="C16" s="97">
        <f t="shared" ref="C16:C38" si="3">B16-B15</f>
        <v>8.9999999999999858E-2</v>
      </c>
      <c r="D16" s="98">
        <v>18</v>
      </c>
      <c r="E16" s="94">
        <f t="shared" ref="E16:E38" si="4">G16/200+E15</f>
        <v>56.78</v>
      </c>
      <c r="F16" s="94">
        <f t="shared" ref="F16:F38" si="5">E16-E15</f>
        <v>0.71000000000000085</v>
      </c>
      <c r="G16" s="98">
        <v>142</v>
      </c>
      <c r="H16" s="94">
        <f t="shared" si="0"/>
        <v>5.3999999999999995</v>
      </c>
      <c r="I16" s="94">
        <f t="shared" ref="I16:I38" si="6">H16-H15</f>
        <v>4.9999999999999822E-2</v>
      </c>
      <c r="J16" s="98">
        <v>10</v>
      </c>
      <c r="K16" s="93">
        <f t="shared" si="1"/>
        <v>44.969999999999992</v>
      </c>
      <c r="L16" s="99">
        <f t="shared" ref="L16:L38" si="7">K16-K15</f>
        <v>0.61999999999999744</v>
      </c>
      <c r="M16" s="181">
        <v>124</v>
      </c>
      <c r="N16" s="181"/>
    </row>
    <row r="17" spans="1:14" s="36" customFormat="1">
      <c r="A17" s="93">
        <v>3</v>
      </c>
      <c r="B17" s="94">
        <f t="shared" si="2"/>
        <v>8.4599999999999991</v>
      </c>
      <c r="C17" s="97">
        <f t="shared" si="3"/>
        <v>8.9999999999999858E-2</v>
      </c>
      <c r="D17" s="98">
        <v>18</v>
      </c>
      <c r="E17" s="94">
        <f t="shared" si="4"/>
        <v>57.59</v>
      </c>
      <c r="F17" s="94">
        <f t="shared" si="5"/>
        <v>0.81000000000000227</v>
      </c>
      <c r="G17" s="98">
        <v>162</v>
      </c>
      <c r="H17" s="94">
        <f t="shared" si="0"/>
        <v>5.4599999999999991</v>
      </c>
      <c r="I17" s="94">
        <f t="shared" si="6"/>
        <v>5.9999999999999609E-2</v>
      </c>
      <c r="J17" s="98">
        <v>12</v>
      </c>
      <c r="K17" s="93">
        <f t="shared" si="1"/>
        <v>45.779999999999994</v>
      </c>
      <c r="L17" s="99">
        <f t="shared" si="7"/>
        <v>0.81000000000000227</v>
      </c>
      <c r="M17" s="181">
        <v>162</v>
      </c>
      <c r="N17" s="181"/>
    </row>
    <row r="18" spans="1:14" s="36" customFormat="1">
      <c r="A18" s="93">
        <v>4</v>
      </c>
      <c r="B18" s="94">
        <f t="shared" si="2"/>
        <v>8.5599999999999987</v>
      </c>
      <c r="C18" s="97">
        <f t="shared" si="3"/>
        <v>9.9999999999999645E-2</v>
      </c>
      <c r="D18" s="98">
        <v>20</v>
      </c>
      <c r="E18" s="94">
        <f t="shared" si="4"/>
        <v>58.46</v>
      </c>
      <c r="F18" s="94">
        <f t="shared" si="5"/>
        <v>0.86999999999999744</v>
      </c>
      <c r="G18" s="98">
        <v>174</v>
      </c>
      <c r="H18" s="94">
        <f t="shared" si="0"/>
        <v>5.5199999999999987</v>
      </c>
      <c r="I18" s="94">
        <f t="shared" si="6"/>
        <v>5.9999999999999609E-2</v>
      </c>
      <c r="J18" s="98">
        <v>12</v>
      </c>
      <c r="K18" s="93">
        <f t="shared" si="1"/>
        <v>46.689999999999991</v>
      </c>
      <c r="L18" s="99">
        <f t="shared" si="7"/>
        <v>0.90999999999999659</v>
      </c>
      <c r="M18" s="181">
        <v>182</v>
      </c>
      <c r="N18" s="181"/>
    </row>
    <row r="19" spans="1:14" s="36" customFormat="1">
      <c r="A19" s="93">
        <v>5</v>
      </c>
      <c r="B19" s="94">
        <f t="shared" si="2"/>
        <v>8.6499999999999986</v>
      </c>
      <c r="C19" s="97">
        <f t="shared" si="3"/>
        <v>8.9999999999999858E-2</v>
      </c>
      <c r="D19" s="98">
        <v>18</v>
      </c>
      <c r="E19" s="94">
        <f t="shared" si="4"/>
        <v>59.25</v>
      </c>
      <c r="F19" s="94">
        <f t="shared" si="5"/>
        <v>0.78999999999999915</v>
      </c>
      <c r="G19" s="98">
        <v>158</v>
      </c>
      <c r="H19" s="94">
        <f t="shared" si="0"/>
        <v>5.5799999999999983</v>
      </c>
      <c r="I19" s="94">
        <f t="shared" si="6"/>
        <v>5.9999999999999609E-2</v>
      </c>
      <c r="J19" s="98">
        <v>12</v>
      </c>
      <c r="K19" s="93">
        <f t="shared" si="1"/>
        <v>47.539999999999992</v>
      </c>
      <c r="L19" s="99">
        <f t="shared" si="7"/>
        <v>0.85000000000000142</v>
      </c>
      <c r="M19" s="181">
        <v>170</v>
      </c>
      <c r="N19" s="181"/>
    </row>
    <row r="20" spans="1:14" s="36" customFormat="1">
      <c r="A20" s="93">
        <v>6</v>
      </c>
      <c r="B20" s="94">
        <f t="shared" si="2"/>
        <v>8.7299999999999986</v>
      </c>
      <c r="C20" s="97">
        <f t="shared" si="3"/>
        <v>8.0000000000000071E-2</v>
      </c>
      <c r="D20" s="98">
        <v>16</v>
      </c>
      <c r="E20" s="94">
        <f t="shared" si="4"/>
        <v>60.15</v>
      </c>
      <c r="F20" s="94">
        <f t="shared" si="5"/>
        <v>0.89999999999999858</v>
      </c>
      <c r="G20" s="98">
        <v>180</v>
      </c>
      <c r="H20" s="94">
        <f t="shared" si="0"/>
        <v>5.6299999999999981</v>
      </c>
      <c r="I20" s="94">
        <f t="shared" si="6"/>
        <v>4.9999999999999822E-2</v>
      </c>
      <c r="J20" s="98">
        <v>10</v>
      </c>
      <c r="K20" s="93">
        <f t="shared" si="1"/>
        <v>48.449999999999989</v>
      </c>
      <c r="L20" s="99">
        <f t="shared" si="7"/>
        <v>0.90999999999999659</v>
      </c>
      <c r="M20" s="181">
        <v>182</v>
      </c>
      <c r="N20" s="181"/>
    </row>
    <row r="21" spans="1:14" s="36" customFormat="1">
      <c r="A21" s="93">
        <v>7</v>
      </c>
      <c r="B21" s="94">
        <f t="shared" si="2"/>
        <v>8.8399999999999981</v>
      </c>
      <c r="C21" s="97">
        <f t="shared" si="3"/>
        <v>0.10999999999999943</v>
      </c>
      <c r="D21" s="98">
        <v>22</v>
      </c>
      <c r="E21" s="94">
        <f t="shared" si="4"/>
        <v>61</v>
      </c>
      <c r="F21" s="94">
        <f t="shared" si="5"/>
        <v>0.85000000000000142</v>
      </c>
      <c r="G21" s="98">
        <v>170</v>
      </c>
      <c r="H21" s="94">
        <f t="shared" si="0"/>
        <v>5.7099999999999982</v>
      </c>
      <c r="I21" s="94">
        <f t="shared" si="6"/>
        <v>8.0000000000000071E-2</v>
      </c>
      <c r="J21" s="98">
        <v>16</v>
      </c>
      <c r="K21" s="93">
        <f t="shared" si="1"/>
        <v>49.389999999999986</v>
      </c>
      <c r="L21" s="99">
        <f t="shared" si="7"/>
        <v>0.93999999999999773</v>
      </c>
      <c r="M21" s="181">
        <v>188</v>
      </c>
      <c r="N21" s="181"/>
    </row>
    <row r="22" spans="1:14" s="36" customFormat="1">
      <c r="A22" s="93">
        <v>8</v>
      </c>
      <c r="B22" s="94">
        <f t="shared" si="2"/>
        <v>8.9799999999999986</v>
      </c>
      <c r="C22" s="97">
        <f t="shared" si="3"/>
        <v>0.14000000000000057</v>
      </c>
      <c r="D22" s="98">
        <v>28</v>
      </c>
      <c r="E22" s="94">
        <f t="shared" si="4"/>
        <v>61.91</v>
      </c>
      <c r="F22" s="94">
        <f t="shared" si="5"/>
        <v>0.90999999999999659</v>
      </c>
      <c r="G22" s="98">
        <v>182</v>
      </c>
      <c r="H22" s="94">
        <f t="shared" si="0"/>
        <v>5.799999999999998</v>
      </c>
      <c r="I22" s="94">
        <f t="shared" si="6"/>
        <v>8.9999999999999858E-2</v>
      </c>
      <c r="J22" s="98">
        <v>18</v>
      </c>
      <c r="K22" s="93">
        <f t="shared" si="1"/>
        <v>50.259999999999984</v>
      </c>
      <c r="L22" s="99">
        <f t="shared" si="7"/>
        <v>0.86999999999999744</v>
      </c>
      <c r="M22" s="181">
        <v>174</v>
      </c>
      <c r="N22" s="181"/>
    </row>
    <row r="23" spans="1:14" s="36" customFormat="1">
      <c r="A23" s="93">
        <v>9</v>
      </c>
      <c r="B23" s="94">
        <f t="shared" si="2"/>
        <v>9.129999999999999</v>
      </c>
      <c r="C23" s="97">
        <f t="shared" si="3"/>
        <v>0.15000000000000036</v>
      </c>
      <c r="D23" s="98">
        <v>30</v>
      </c>
      <c r="E23" s="94">
        <f t="shared" si="4"/>
        <v>62.819999999999993</v>
      </c>
      <c r="F23" s="94">
        <f t="shared" si="5"/>
        <v>0.90999999999999659</v>
      </c>
      <c r="G23" s="98">
        <v>182</v>
      </c>
      <c r="H23" s="94">
        <f t="shared" si="0"/>
        <v>5.8999999999999977</v>
      </c>
      <c r="I23" s="94">
        <f t="shared" si="6"/>
        <v>9.9999999999999645E-2</v>
      </c>
      <c r="J23" s="98">
        <v>20</v>
      </c>
      <c r="K23" s="93">
        <f t="shared" si="1"/>
        <v>50.989999999999981</v>
      </c>
      <c r="L23" s="99">
        <f t="shared" si="7"/>
        <v>0.72999999999999687</v>
      </c>
      <c r="M23" s="181">
        <v>146</v>
      </c>
      <c r="N23" s="181"/>
    </row>
    <row r="24" spans="1:14" s="36" customFormat="1">
      <c r="A24" s="93">
        <v>10</v>
      </c>
      <c r="B24" s="94">
        <f t="shared" si="2"/>
        <v>9.27</v>
      </c>
      <c r="C24" s="97">
        <f t="shared" si="3"/>
        <v>0.14000000000000057</v>
      </c>
      <c r="D24" s="98">
        <v>28</v>
      </c>
      <c r="E24" s="94">
        <f t="shared" si="4"/>
        <v>63.649999999999991</v>
      </c>
      <c r="F24" s="94">
        <f t="shared" si="5"/>
        <v>0.82999999999999829</v>
      </c>
      <c r="G24" s="98">
        <v>166</v>
      </c>
      <c r="H24" s="94">
        <f t="shared" si="0"/>
        <v>5.9999999999999973</v>
      </c>
      <c r="I24" s="94">
        <f t="shared" si="6"/>
        <v>9.9999999999999645E-2</v>
      </c>
      <c r="J24" s="98">
        <v>20</v>
      </c>
      <c r="K24" s="93">
        <f t="shared" si="1"/>
        <v>51.649999999999977</v>
      </c>
      <c r="L24" s="99">
        <f t="shared" si="7"/>
        <v>0.65999999999999659</v>
      </c>
      <c r="M24" s="181">
        <v>132</v>
      </c>
      <c r="N24" s="181"/>
    </row>
    <row r="25" spans="1:14" s="36" customFormat="1">
      <c r="A25" s="93">
        <v>11</v>
      </c>
      <c r="B25" s="94">
        <f t="shared" si="2"/>
        <v>9.4499999999999993</v>
      </c>
      <c r="C25" s="97">
        <f t="shared" si="3"/>
        <v>0.17999999999999972</v>
      </c>
      <c r="D25" s="98">
        <v>36</v>
      </c>
      <c r="E25" s="94">
        <f t="shared" si="4"/>
        <v>64.559999999999988</v>
      </c>
      <c r="F25" s="94">
        <f t="shared" si="5"/>
        <v>0.90999999999999659</v>
      </c>
      <c r="G25" s="98">
        <v>182</v>
      </c>
      <c r="H25" s="94">
        <f t="shared" si="0"/>
        <v>6.1299999999999972</v>
      </c>
      <c r="I25" s="94">
        <f t="shared" si="6"/>
        <v>0.12999999999999989</v>
      </c>
      <c r="J25" s="98">
        <v>26</v>
      </c>
      <c r="K25" s="93">
        <f t="shared" si="1"/>
        <v>52.439999999999976</v>
      </c>
      <c r="L25" s="99">
        <f t="shared" si="7"/>
        <v>0.78999999999999915</v>
      </c>
      <c r="M25" s="181">
        <v>158</v>
      </c>
      <c r="N25" s="181"/>
    </row>
    <row r="26" spans="1:14" s="36" customFormat="1">
      <c r="A26" s="93">
        <v>12</v>
      </c>
      <c r="B26" s="94">
        <f t="shared" si="2"/>
        <v>9.59</v>
      </c>
      <c r="C26" s="97">
        <f t="shared" si="3"/>
        <v>0.14000000000000057</v>
      </c>
      <c r="D26" s="98">
        <v>28</v>
      </c>
      <c r="E26" s="94">
        <f t="shared" si="4"/>
        <v>65.349999999999994</v>
      </c>
      <c r="F26" s="94">
        <f t="shared" si="5"/>
        <v>0.79000000000000625</v>
      </c>
      <c r="G26" s="98">
        <v>158</v>
      </c>
      <c r="H26" s="94">
        <f t="shared" si="0"/>
        <v>6.2299999999999969</v>
      </c>
      <c r="I26" s="94">
        <f t="shared" si="6"/>
        <v>9.9999999999999645E-2</v>
      </c>
      <c r="J26" s="98">
        <v>20</v>
      </c>
      <c r="K26" s="93">
        <f t="shared" si="1"/>
        <v>53.059999999999974</v>
      </c>
      <c r="L26" s="99">
        <f t="shared" si="7"/>
        <v>0.61999999999999744</v>
      </c>
      <c r="M26" s="181">
        <v>124</v>
      </c>
      <c r="N26" s="181"/>
    </row>
    <row r="27" spans="1:14" s="36" customFormat="1">
      <c r="A27" s="93">
        <v>13</v>
      </c>
      <c r="B27" s="94">
        <f t="shared" si="2"/>
        <v>9.7200000000000006</v>
      </c>
      <c r="C27" s="97">
        <f t="shared" si="3"/>
        <v>0.13000000000000078</v>
      </c>
      <c r="D27" s="98">
        <v>26</v>
      </c>
      <c r="E27" s="94">
        <f t="shared" si="4"/>
        <v>66.149999999999991</v>
      </c>
      <c r="F27" s="94">
        <f t="shared" si="5"/>
        <v>0.79999999999999716</v>
      </c>
      <c r="G27" s="98">
        <v>160</v>
      </c>
      <c r="H27" s="94">
        <f t="shared" si="0"/>
        <v>6.3199999999999967</v>
      </c>
      <c r="I27" s="94">
        <f t="shared" si="6"/>
        <v>8.9999999999999858E-2</v>
      </c>
      <c r="J27" s="98">
        <v>18</v>
      </c>
      <c r="K27" s="93">
        <f t="shared" si="1"/>
        <v>53.71999999999997</v>
      </c>
      <c r="L27" s="99">
        <f t="shared" si="7"/>
        <v>0.65999999999999659</v>
      </c>
      <c r="M27" s="181">
        <v>132</v>
      </c>
      <c r="N27" s="181"/>
    </row>
    <row r="28" spans="1:14" s="36" customFormat="1">
      <c r="A28" s="93">
        <v>14</v>
      </c>
      <c r="B28" s="94">
        <f t="shared" si="2"/>
        <v>9.92</v>
      </c>
      <c r="C28" s="97">
        <f t="shared" si="3"/>
        <v>0.19999999999999929</v>
      </c>
      <c r="D28" s="98">
        <v>40</v>
      </c>
      <c r="E28" s="94">
        <f t="shared" si="4"/>
        <v>67.08</v>
      </c>
      <c r="F28" s="94">
        <f t="shared" si="5"/>
        <v>0.93000000000000682</v>
      </c>
      <c r="G28" s="98">
        <v>186</v>
      </c>
      <c r="H28" s="94">
        <f t="shared" si="0"/>
        <v>6.4299999999999971</v>
      </c>
      <c r="I28" s="94">
        <f t="shared" si="6"/>
        <v>0.11000000000000032</v>
      </c>
      <c r="J28" s="98">
        <v>22</v>
      </c>
      <c r="K28" s="93">
        <f t="shared" si="1"/>
        <v>54.46999999999997</v>
      </c>
      <c r="L28" s="99">
        <f t="shared" si="7"/>
        <v>0.75</v>
      </c>
      <c r="M28" s="181">
        <v>150</v>
      </c>
      <c r="N28" s="181"/>
    </row>
    <row r="29" spans="1:14" s="36" customFormat="1">
      <c r="A29" s="93">
        <v>15</v>
      </c>
      <c r="B29" s="94">
        <f t="shared" si="2"/>
        <v>10.14</v>
      </c>
      <c r="C29" s="97">
        <f t="shared" si="3"/>
        <v>0.22000000000000064</v>
      </c>
      <c r="D29" s="98">
        <v>44</v>
      </c>
      <c r="E29" s="94">
        <f t="shared" si="4"/>
        <v>67.849999999999994</v>
      </c>
      <c r="F29" s="94">
        <f t="shared" si="5"/>
        <v>0.76999999999999602</v>
      </c>
      <c r="G29" s="98">
        <v>154</v>
      </c>
      <c r="H29" s="94">
        <f t="shared" si="0"/>
        <v>6.5399999999999974</v>
      </c>
      <c r="I29" s="94">
        <f t="shared" si="6"/>
        <v>0.11000000000000032</v>
      </c>
      <c r="J29" s="98">
        <v>22</v>
      </c>
      <c r="K29" s="93">
        <f t="shared" si="1"/>
        <v>55.07999999999997</v>
      </c>
      <c r="L29" s="99">
        <f t="shared" si="7"/>
        <v>0.60999999999999943</v>
      </c>
      <c r="M29" s="181">
        <v>122</v>
      </c>
      <c r="N29" s="181"/>
    </row>
    <row r="30" spans="1:14" s="36" customFormat="1">
      <c r="A30" s="93">
        <v>16</v>
      </c>
      <c r="B30" s="94">
        <f t="shared" si="2"/>
        <v>10.360000000000001</v>
      </c>
      <c r="C30" s="97">
        <f t="shared" si="3"/>
        <v>0.22000000000000064</v>
      </c>
      <c r="D30" s="98">
        <v>44</v>
      </c>
      <c r="E30" s="94">
        <f t="shared" si="4"/>
        <v>68.759999999999991</v>
      </c>
      <c r="F30" s="94">
        <f t="shared" si="5"/>
        <v>0.90999999999999659</v>
      </c>
      <c r="G30" s="98">
        <v>182</v>
      </c>
      <c r="H30" s="94">
        <f t="shared" si="0"/>
        <v>6.6699999999999973</v>
      </c>
      <c r="I30" s="94">
        <f t="shared" si="6"/>
        <v>0.12999999999999989</v>
      </c>
      <c r="J30" s="98">
        <v>26</v>
      </c>
      <c r="K30" s="93">
        <f t="shared" si="1"/>
        <v>55.909999999999968</v>
      </c>
      <c r="L30" s="99">
        <f t="shared" si="7"/>
        <v>0.82999999999999829</v>
      </c>
      <c r="M30" s="181">
        <v>166</v>
      </c>
      <c r="N30" s="181"/>
    </row>
    <row r="31" spans="1:14" s="36" customFormat="1">
      <c r="A31" s="93">
        <v>17</v>
      </c>
      <c r="B31" s="94">
        <f t="shared" si="2"/>
        <v>10.580000000000002</v>
      </c>
      <c r="C31" s="97">
        <f t="shared" si="3"/>
        <v>0.22000000000000064</v>
      </c>
      <c r="D31" s="98">
        <v>44</v>
      </c>
      <c r="E31" s="94">
        <f t="shared" si="4"/>
        <v>69.609999999999985</v>
      </c>
      <c r="F31" s="94">
        <f t="shared" si="5"/>
        <v>0.84999999999999432</v>
      </c>
      <c r="G31" s="98">
        <v>170</v>
      </c>
      <c r="H31" s="94">
        <f t="shared" si="0"/>
        <v>6.8299999999999974</v>
      </c>
      <c r="I31" s="94">
        <f t="shared" si="6"/>
        <v>0.16000000000000014</v>
      </c>
      <c r="J31" s="98">
        <v>32</v>
      </c>
      <c r="K31" s="93">
        <f t="shared" si="1"/>
        <v>56.64999999999997</v>
      </c>
      <c r="L31" s="99">
        <f t="shared" si="7"/>
        <v>0.74000000000000199</v>
      </c>
      <c r="M31" s="181">
        <v>148</v>
      </c>
      <c r="N31" s="181"/>
    </row>
    <row r="32" spans="1:14" s="36" customFormat="1">
      <c r="A32" s="93">
        <v>18</v>
      </c>
      <c r="B32" s="94">
        <f t="shared" si="2"/>
        <v>10.740000000000002</v>
      </c>
      <c r="C32" s="97">
        <f t="shared" si="3"/>
        <v>0.16000000000000014</v>
      </c>
      <c r="D32" s="98">
        <v>32</v>
      </c>
      <c r="E32" s="94">
        <f t="shared" si="4"/>
        <v>70.279999999999987</v>
      </c>
      <c r="F32" s="94">
        <f t="shared" si="5"/>
        <v>0.67000000000000171</v>
      </c>
      <c r="G32" s="98">
        <v>134</v>
      </c>
      <c r="H32" s="94">
        <f t="shared" si="0"/>
        <v>6.9399999999999977</v>
      </c>
      <c r="I32" s="94">
        <f t="shared" si="6"/>
        <v>0.11000000000000032</v>
      </c>
      <c r="J32" s="98">
        <v>22</v>
      </c>
      <c r="K32" s="93">
        <f t="shared" si="1"/>
        <v>57.249999999999972</v>
      </c>
      <c r="L32" s="99">
        <f t="shared" si="7"/>
        <v>0.60000000000000142</v>
      </c>
      <c r="M32" s="181">
        <v>120</v>
      </c>
      <c r="N32" s="181"/>
    </row>
    <row r="33" spans="1:14" s="36" customFormat="1">
      <c r="A33" s="93">
        <v>19</v>
      </c>
      <c r="B33" s="94">
        <f t="shared" si="2"/>
        <v>10.880000000000003</v>
      </c>
      <c r="C33" s="97">
        <f t="shared" si="3"/>
        <v>0.14000000000000057</v>
      </c>
      <c r="D33" s="98">
        <v>28</v>
      </c>
      <c r="E33" s="94">
        <f t="shared" si="4"/>
        <v>70.969999999999985</v>
      </c>
      <c r="F33" s="94">
        <f t="shared" si="5"/>
        <v>0.68999999999999773</v>
      </c>
      <c r="G33" s="98">
        <v>138</v>
      </c>
      <c r="H33" s="94">
        <f t="shared" si="0"/>
        <v>7.0399999999999974</v>
      </c>
      <c r="I33" s="94">
        <f t="shared" si="6"/>
        <v>9.9999999999999645E-2</v>
      </c>
      <c r="J33" s="98">
        <v>20</v>
      </c>
      <c r="K33" s="93">
        <f t="shared" si="1"/>
        <v>57.859999999999971</v>
      </c>
      <c r="L33" s="99">
        <f t="shared" si="7"/>
        <v>0.60999999999999943</v>
      </c>
      <c r="M33" s="181">
        <v>122</v>
      </c>
      <c r="N33" s="181"/>
    </row>
    <row r="34" spans="1:14" s="36" customFormat="1">
      <c r="A34" s="93">
        <v>20</v>
      </c>
      <c r="B34" s="94">
        <f t="shared" si="2"/>
        <v>10.970000000000002</v>
      </c>
      <c r="C34" s="97">
        <f t="shared" si="3"/>
        <v>8.9999999999999858E-2</v>
      </c>
      <c r="D34" s="98">
        <v>18</v>
      </c>
      <c r="E34" s="94">
        <f t="shared" si="4"/>
        <v>71.699999999999989</v>
      </c>
      <c r="F34" s="94">
        <f t="shared" si="5"/>
        <v>0.73000000000000398</v>
      </c>
      <c r="G34" s="98">
        <v>146</v>
      </c>
      <c r="H34" s="94">
        <f t="shared" si="0"/>
        <v>7.099999999999997</v>
      </c>
      <c r="I34" s="94">
        <f t="shared" si="6"/>
        <v>5.9999999999999609E-2</v>
      </c>
      <c r="J34" s="98">
        <v>12</v>
      </c>
      <c r="K34" s="93">
        <f t="shared" si="1"/>
        <v>58.519999999999968</v>
      </c>
      <c r="L34" s="99">
        <f t="shared" si="7"/>
        <v>0.65999999999999659</v>
      </c>
      <c r="M34" s="181">
        <v>132</v>
      </c>
      <c r="N34" s="181"/>
    </row>
    <row r="35" spans="1:14" s="36" customFormat="1">
      <c r="A35" s="93">
        <v>21</v>
      </c>
      <c r="B35" s="94">
        <f t="shared" si="2"/>
        <v>11.060000000000002</v>
      </c>
      <c r="C35" s="97">
        <f t="shared" si="3"/>
        <v>8.9999999999999858E-2</v>
      </c>
      <c r="D35" s="98">
        <v>18</v>
      </c>
      <c r="E35" s="94">
        <f t="shared" si="4"/>
        <v>72.439999999999984</v>
      </c>
      <c r="F35" s="94">
        <f t="shared" si="5"/>
        <v>0.73999999999999488</v>
      </c>
      <c r="G35" s="98">
        <v>148</v>
      </c>
      <c r="H35" s="94">
        <f t="shared" si="0"/>
        <v>7.1499999999999968</v>
      </c>
      <c r="I35" s="94">
        <f t="shared" si="6"/>
        <v>4.9999999999999822E-2</v>
      </c>
      <c r="J35" s="98">
        <v>10</v>
      </c>
      <c r="K35" s="93">
        <f t="shared" si="1"/>
        <v>59.209999999999965</v>
      </c>
      <c r="L35" s="99">
        <f t="shared" si="7"/>
        <v>0.68999999999999773</v>
      </c>
      <c r="M35" s="181">
        <v>138</v>
      </c>
      <c r="N35" s="181"/>
    </row>
    <row r="36" spans="1:14" s="36" customFormat="1">
      <c r="A36" s="93">
        <v>22</v>
      </c>
      <c r="B36" s="94">
        <f t="shared" si="2"/>
        <v>11.150000000000002</v>
      </c>
      <c r="C36" s="97">
        <f t="shared" si="3"/>
        <v>8.9999999999999858E-2</v>
      </c>
      <c r="D36" s="98">
        <v>18</v>
      </c>
      <c r="E36" s="94">
        <f t="shared" si="4"/>
        <v>73.399999999999977</v>
      </c>
      <c r="F36" s="94">
        <f t="shared" si="5"/>
        <v>0.95999999999999375</v>
      </c>
      <c r="G36" s="98">
        <v>192</v>
      </c>
      <c r="H36" s="94">
        <f t="shared" si="0"/>
        <v>7.1899999999999968</v>
      </c>
      <c r="I36" s="94">
        <f t="shared" si="6"/>
        <v>4.0000000000000036E-2</v>
      </c>
      <c r="J36" s="98">
        <v>8</v>
      </c>
      <c r="K36" s="93">
        <f t="shared" si="1"/>
        <v>60.149999999999963</v>
      </c>
      <c r="L36" s="99">
        <f t="shared" si="7"/>
        <v>0.93999999999999773</v>
      </c>
      <c r="M36" s="181">
        <v>188</v>
      </c>
      <c r="N36" s="181"/>
    </row>
    <row r="37" spans="1:14" s="36" customFormat="1">
      <c r="A37" s="93">
        <v>23</v>
      </c>
      <c r="B37" s="94">
        <f t="shared" si="2"/>
        <v>11.240000000000002</v>
      </c>
      <c r="C37" s="97">
        <f t="shared" si="3"/>
        <v>8.9999999999999858E-2</v>
      </c>
      <c r="D37" s="98">
        <v>18</v>
      </c>
      <c r="E37" s="94">
        <f t="shared" si="4"/>
        <v>74.199999999999974</v>
      </c>
      <c r="F37" s="94">
        <f t="shared" si="5"/>
        <v>0.79999999999999716</v>
      </c>
      <c r="G37" s="98">
        <v>160</v>
      </c>
      <c r="H37" s="94">
        <f t="shared" si="0"/>
        <v>7.2399999999999967</v>
      </c>
      <c r="I37" s="94">
        <f t="shared" si="6"/>
        <v>4.9999999999999822E-2</v>
      </c>
      <c r="J37" s="98">
        <v>10</v>
      </c>
      <c r="K37" s="93">
        <f t="shared" si="1"/>
        <v>60.899999999999963</v>
      </c>
      <c r="L37" s="99">
        <f t="shared" si="7"/>
        <v>0.75</v>
      </c>
      <c r="M37" s="181">
        <v>150</v>
      </c>
      <c r="N37" s="181"/>
    </row>
    <row r="38" spans="1:14" s="36" customFormat="1">
      <c r="A38" s="93">
        <v>24</v>
      </c>
      <c r="B38" s="94">
        <f t="shared" si="2"/>
        <v>11.330000000000002</v>
      </c>
      <c r="C38" s="97">
        <f t="shared" si="3"/>
        <v>8.9999999999999858E-2</v>
      </c>
      <c r="D38" s="98">
        <v>18</v>
      </c>
      <c r="E38" s="94">
        <f t="shared" si="4"/>
        <v>74.889999999999972</v>
      </c>
      <c r="F38" s="94">
        <f t="shared" si="5"/>
        <v>0.68999999999999773</v>
      </c>
      <c r="G38" s="98">
        <v>138</v>
      </c>
      <c r="H38" s="94">
        <f t="shared" si="0"/>
        <v>7.2899999999999965</v>
      </c>
      <c r="I38" s="94">
        <f t="shared" si="6"/>
        <v>4.9999999999999822E-2</v>
      </c>
      <c r="J38" s="98">
        <v>10</v>
      </c>
      <c r="K38" s="93">
        <f t="shared" si="1"/>
        <v>61.489999999999966</v>
      </c>
      <c r="L38" s="99">
        <f t="shared" si="7"/>
        <v>0.59000000000000341</v>
      </c>
      <c r="M38" s="181">
        <v>118</v>
      </c>
      <c r="N38" s="181"/>
    </row>
    <row r="39" spans="1:14" s="36" customFormat="1">
      <c r="A39" s="93" t="s">
        <v>67</v>
      </c>
      <c r="B39" s="100"/>
      <c r="C39" s="94">
        <f>SUM(C15:C38)</f>
        <v>3.1400000000000023</v>
      </c>
      <c r="D39" s="101">
        <f>SUM(D15:D38)</f>
        <v>628</v>
      </c>
      <c r="E39" s="100"/>
      <c r="F39" s="94">
        <f>SUM(F15:F38)</f>
        <v>19.889999999999972</v>
      </c>
      <c r="G39" s="101">
        <f>SUM(G15:G38)</f>
        <v>3978</v>
      </c>
      <c r="H39" s="93"/>
      <c r="I39" s="94">
        <f>SUM(I15:I38)</f>
        <v>1.9899999999999967</v>
      </c>
      <c r="J39" s="101">
        <f>SUM(J15:J38)</f>
        <v>398</v>
      </c>
      <c r="K39" s="93"/>
      <c r="L39" s="93">
        <f>SUM(L15:L38)</f>
        <v>17.689999999999969</v>
      </c>
      <c r="M39" s="102">
        <f>SUM(M15:M38)</f>
        <v>3538</v>
      </c>
      <c r="N39" s="103"/>
    </row>
    <row r="40" spans="1:14" s="38" customFormat="1" ht="21" customHeight="1"/>
    <row r="41" spans="1:14" s="38" customFormat="1" ht="42.75" customHeight="1">
      <c r="B41" s="23" t="s">
        <v>40</v>
      </c>
      <c r="I41" s="23" t="s">
        <v>79</v>
      </c>
    </row>
  </sheetData>
  <mergeCells count="35">
    <mergeCell ref="M35:N35"/>
    <mergeCell ref="M36:N36"/>
    <mergeCell ref="M37:N37"/>
    <mergeCell ref="M38:N38"/>
    <mergeCell ref="M30:N30"/>
    <mergeCell ref="M31:N31"/>
    <mergeCell ref="M32:N32"/>
    <mergeCell ref="M33:N33"/>
    <mergeCell ref="M34:N34"/>
    <mergeCell ref="M25:N25"/>
    <mergeCell ref="M26:N26"/>
    <mergeCell ref="M27:N27"/>
    <mergeCell ref="M28:N28"/>
    <mergeCell ref="M29:N29"/>
    <mergeCell ref="M20:N20"/>
    <mergeCell ref="M21:N21"/>
    <mergeCell ref="M22:N22"/>
    <mergeCell ref="M23:N23"/>
    <mergeCell ref="M24:N24"/>
    <mergeCell ref="M15:N15"/>
    <mergeCell ref="M16:N16"/>
    <mergeCell ref="M17:N17"/>
    <mergeCell ref="M18:N18"/>
    <mergeCell ref="M19:N19"/>
    <mergeCell ref="A9:A12"/>
    <mergeCell ref="B9:G9"/>
    <mergeCell ref="H9:M9"/>
    <mergeCell ref="B10:D10"/>
    <mergeCell ref="E10:G10"/>
    <mergeCell ref="H10:J10"/>
    <mergeCell ref="K10:M10"/>
    <mergeCell ref="B11:D11"/>
    <mergeCell ref="E11:G11"/>
    <mergeCell ref="H11:J11"/>
    <mergeCell ref="K11:M11"/>
  </mergeCells>
  <pageMargins left="0.97" right="0.31496062992125984" top="0.15748031496062992" bottom="0.15748031496062992" header="0" footer="0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Сводная_БМЗ</vt:lpstr>
      <vt:lpstr>БМЗ-1 (БМЗ-2)</vt:lpstr>
      <vt:lpstr>РТП-25</vt:lpstr>
      <vt:lpstr>ВОЭК</vt:lpstr>
      <vt:lpstr>Вологдастрой</vt:lpstr>
      <vt:lpstr>Теплоэнергия</vt:lpstr>
      <vt:lpstr>Русская баня</vt:lpstr>
      <vt:lpstr>СЗ (сводная)</vt:lpstr>
      <vt:lpstr>СХ</vt:lpstr>
      <vt:lpstr>ВПЗ,Кондитерская фабрика</vt:lpstr>
      <vt:lpstr>ТП-682</vt:lpstr>
      <vt:lpstr>ТП-809</vt:lpstr>
      <vt:lpstr>РТП-44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manager1</cp:lastModifiedBy>
  <cp:lastPrinted>2017-06-29T07:34:38Z</cp:lastPrinted>
  <dcterms:created xsi:type="dcterms:W3CDTF">2016-05-31T12:21:19Z</dcterms:created>
  <dcterms:modified xsi:type="dcterms:W3CDTF">2018-01-16T06:51:19Z</dcterms:modified>
</cp:coreProperties>
</file>